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Мой ПК (LAPTOP-KN3IG0QF)\Desktop\"/>
    </mc:Choice>
  </mc:AlternateContent>
  <xr:revisionPtr revIDLastSave="0" documentId="8_{D6D2B2A7-B2E3-4A04-B83B-F49C846C4F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Шаблон фин.модел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1" l="1"/>
  <c r="B83" i="1"/>
  <c r="K17" i="1"/>
  <c r="J16" i="1"/>
  <c r="E17" i="1"/>
  <c r="C10" i="1"/>
  <c r="C92" i="1"/>
  <c r="D92" i="1"/>
  <c r="E92" i="1"/>
  <c r="F92" i="1"/>
  <c r="F93" i="1" s="1"/>
  <c r="F94" i="1" s="1"/>
  <c r="G92" i="1"/>
  <c r="H92" i="1"/>
  <c r="I92" i="1"/>
  <c r="J92" i="1"/>
  <c r="K92" i="1"/>
  <c r="B92" i="1"/>
  <c r="C87" i="1"/>
  <c r="D87" i="1"/>
  <c r="E87" i="1"/>
  <c r="F87" i="1"/>
  <c r="G87" i="1"/>
  <c r="H87" i="1"/>
  <c r="I87" i="1"/>
  <c r="J87" i="1"/>
  <c r="K87" i="1"/>
  <c r="B87" i="1"/>
  <c r="C83" i="1"/>
  <c r="D83" i="1"/>
  <c r="E83" i="1"/>
  <c r="F83" i="1"/>
  <c r="G83" i="1"/>
  <c r="H83" i="1"/>
  <c r="I83" i="1"/>
  <c r="J83" i="1"/>
  <c r="K83" i="1"/>
  <c r="C99" i="1"/>
  <c r="D99" i="1"/>
  <c r="E99" i="1"/>
  <c r="E100" i="1" s="1"/>
  <c r="F99" i="1"/>
  <c r="G99" i="1"/>
  <c r="H99" i="1"/>
  <c r="I99" i="1"/>
  <c r="J99" i="1"/>
  <c r="K99" i="1"/>
  <c r="B99" i="1"/>
  <c r="C77" i="1"/>
  <c r="D77" i="1"/>
  <c r="E77" i="1"/>
  <c r="F77" i="1"/>
  <c r="G77" i="1"/>
  <c r="H77" i="1"/>
  <c r="I77" i="1"/>
  <c r="J77" i="1"/>
  <c r="K77" i="1"/>
  <c r="B77" i="1"/>
  <c r="C71" i="1"/>
  <c r="D71" i="1"/>
  <c r="E71" i="1"/>
  <c r="F71" i="1"/>
  <c r="G71" i="1"/>
  <c r="H71" i="1"/>
  <c r="I71" i="1"/>
  <c r="J71" i="1"/>
  <c r="K71" i="1"/>
  <c r="C62" i="1"/>
  <c r="D62" i="1"/>
  <c r="E62" i="1"/>
  <c r="F62" i="1"/>
  <c r="G62" i="1"/>
  <c r="H62" i="1"/>
  <c r="I62" i="1"/>
  <c r="J62" i="1"/>
  <c r="K62" i="1"/>
  <c r="B62" i="1"/>
  <c r="C45" i="1"/>
  <c r="C51" i="1" s="1"/>
  <c r="D45" i="1"/>
  <c r="D51" i="1" s="1"/>
  <c r="E45" i="1"/>
  <c r="E51" i="1" s="1"/>
  <c r="F45" i="1"/>
  <c r="F51" i="1" s="1"/>
  <c r="G45" i="1"/>
  <c r="G51" i="1" s="1"/>
  <c r="H45" i="1"/>
  <c r="H51" i="1" s="1"/>
  <c r="I45" i="1"/>
  <c r="I51" i="1" s="1"/>
  <c r="J45" i="1"/>
  <c r="J51" i="1" s="1"/>
  <c r="K45" i="1"/>
  <c r="K51" i="1" s="1"/>
  <c r="B45" i="1"/>
  <c r="B51" i="1" s="1"/>
  <c r="C56" i="1"/>
  <c r="D56" i="1"/>
  <c r="E56" i="1"/>
  <c r="F56" i="1"/>
  <c r="G56" i="1"/>
  <c r="H56" i="1"/>
  <c r="I56" i="1"/>
  <c r="J56" i="1"/>
  <c r="K56" i="1"/>
  <c r="B56" i="1"/>
  <c r="C37" i="1"/>
  <c r="C35" i="1" s="1"/>
  <c r="D37" i="1"/>
  <c r="D35" i="1" s="1"/>
  <c r="E37" i="1"/>
  <c r="E35" i="1" s="1"/>
  <c r="F37" i="1"/>
  <c r="F35" i="1" s="1"/>
  <c r="G37" i="1"/>
  <c r="G35" i="1" s="1"/>
  <c r="H37" i="1"/>
  <c r="H35" i="1" s="1"/>
  <c r="I37" i="1"/>
  <c r="I35" i="1" s="1"/>
  <c r="J37" i="1"/>
  <c r="J35" i="1" s="1"/>
  <c r="K37" i="1"/>
  <c r="K35" i="1" s="1"/>
  <c r="B37" i="1"/>
  <c r="B35" i="1" s="1"/>
  <c r="B19" i="1"/>
  <c r="B17" i="1"/>
  <c r="B23" i="1" s="1"/>
  <c r="D19" i="1"/>
  <c r="D12" i="1"/>
  <c r="E12" i="1"/>
  <c r="F12" i="1"/>
  <c r="G12" i="1"/>
  <c r="H12" i="1"/>
  <c r="I12" i="1"/>
  <c r="J12" i="1"/>
  <c r="K12" i="1"/>
  <c r="C12" i="1"/>
  <c r="D10" i="1"/>
  <c r="E10" i="1"/>
  <c r="F10" i="1"/>
  <c r="G10" i="1"/>
  <c r="H10" i="1"/>
  <c r="I10" i="1"/>
  <c r="J10" i="1"/>
  <c r="K10" i="1"/>
  <c r="K102" i="1"/>
  <c r="H102" i="1"/>
  <c r="I102" i="1"/>
  <c r="J102" i="1"/>
  <c r="B78" i="1" l="1"/>
  <c r="D100" i="1"/>
  <c r="B63" i="1"/>
  <c r="K78" i="1"/>
  <c r="B36" i="1"/>
  <c r="H100" i="1"/>
  <c r="C100" i="1"/>
  <c r="C93" i="1"/>
  <c r="C94" i="1" s="1"/>
  <c r="G93" i="1"/>
  <c r="G94" i="1" s="1"/>
  <c r="B93" i="1"/>
  <c r="B94" i="1" s="1"/>
  <c r="K93" i="1"/>
  <c r="K94" i="1" s="1"/>
  <c r="I93" i="1"/>
  <c r="I94" i="1" s="1"/>
  <c r="G78" i="1"/>
  <c r="I78" i="1"/>
  <c r="H78" i="1"/>
  <c r="J93" i="1"/>
  <c r="J94" i="1" s="1"/>
  <c r="H93" i="1"/>
  <c r="H94" i="1" s="1"/>
  <c r="D93" i="1"/>
  <c r="D94" i="1" s="1"/>
  <c r="J78" i="1"/>
  <c r="D78" i="1"/>
  <c r="C78" i="1"/>
  <c r="E93" i="1"/>
  <c r="E94" i="1" s="1"/>
  <c r="C14" i="1"/>
  <c r="F78" i="1"/>
  <c r="F96" i="1" s="1"/>
  <c r="E78" i="1"/>
  <c r="F105" i="1"/>
  <c r="I105" i="1"/>
  <c r="E105" i="1"/>
  <c r="J105" i="1"/>
  <c r="H105" i="1"/>
  <c r="D105" i="1"/>
  <c r="K105" i="1"/>
  <c r="G105" i="1"/>
  <c r="C105" i="1"/>
  <c r="H63" i="1"/>
  <c r="D63" i="1"/>
  <c r="K63" i="1"/>
  <c r="G63" i="1"/>
  <c r="C63" i="1"/>
  <c r="J63" i="1"/>
  <c r="F63" i="1"/>
  <c r="I63" i="1"/>
  <c r="E63" i="1"/>
  <c r="J100" i="1"/>
  <c r="K100" i="1"/>
  <c r="C17" i="1"/>
  <c r="C16" i="1"/>
  <c r="C19" i="1"/>
  <c r="C20" i="1" s="1"/>
  <c r="D17" i="1"/>
  <c r="D16" i="1"/>
  <c r="E19" i="1"/>
  <c r="E20" i="1" s="1"/>
  <c r="F17" i="1"/>
  <c r="E14" i="1"/>
  <c r="D14" i="1"/>
  <c r="K104" i="1"/>
  <c r="J104" i="1"/>
  <c r="J103" i="1"/>
  <c r="I100" i="1"/>
  <c r="K96" i="1" l="1"/>
  <c r="B96" i="1"/>
  <c r="H96" i="1"/>
  <c r="C96" i="1"/>
  <c r="D96" i="1"/>
  <c r="G96" i="1"/>
  <c r="J96" i="1"/>
  <c r="E96" i="1"/>
  <c r="I96" i="1"/>
  <c r="D20" i="1"/>
  <c r="C18" i="1"/>
  <c r="C23" i="1"/>
  <c r="D23" i="1"/>
  <c r="D18" i="1"/>
  <c r="E18" i="1"/>
  <c r="E23" i="1"/>
  <c r="E30" i="1" s="1"/>
  <c r="F18" i="1"/>
  <c r="E16" i="1"/>
  <c r="F19" i="1"/>
  <c r="F20" i="1" s="1"/>
  <c r="G17" i="1"/>
  <c r="F14" i="1"/>
  <c r="K103" i="1"/>
  <c r="I104" i="1"/>
  <c r="I103" i="1"/>
  <c r="H104" i="1"/>
  <c r="H103" i="1"/>
  <c r="F23" i="1" l="1"/>
  <c r="F24" i="1" s="1"/>
  <c r="G18" i="1"/>
  <c r="G19" i="1"/>
  <c r="G20" i="1" s="1"/>
  <c r="F16" i="1"/>
  <c r="G14" i="1"/>
  <c r="H17" i="1"/>
  <c r="E28" i="1"/>
  <c r="E24" i="1"/>
  <c r="E103" i="1"/>
  <c r="E38" i="1"/>
  <c r="E41" i="1"/>
  <c r="E102" i="1"/>
  <c r="F102" i="1"/>
  <c r="G102" i="1"/>
  <c r="F38" i="1" l="1"/>
  <c r="F30" i="1"/>
  <c r="F28" i="1"/>
  <c r="F41" i="1"/>
  <c r="F36" i="1"/>
  <c r="H18" i="1"/>
  <c r="G23" i="1"/>
  <c r="H19" i="1"/>
  <c r="H20" i="1" s="1"/>
  <c r="G16" i="1"/>
  <c r="I17" i="1"/>
  <c r="H14" i="1"/>
  <c r="G104" i="1"/>
  <c r="G103" i="1"/>
  <c r="F104" i="1"/>
  <c r="F100" i="1"/>
  <c r="E104" i="1"/>
  <c r="E36" i="1"/>
  <c r="G100" i="1"/>
  <c r="F103" i="1"/>
  <c r="G28" i="1" l="1"/>
  <c r="G38" i="1"/>
  <c r="G30" i="1"/>
  <c r="G24" i="1"/>
  <c r="G41" i="1"/>
  <c r="H23" i="1"/>
  <c r="I18" i="1"/>
  <c r="G36" i="1"/>
  <c r="H16" i="1"/>
  <c r="I19" i="1"/>
  <c r="I20" i="1" s="1"/>
  <c r="J17" i="1"/>
  <c r="I14" i="1"/>
  <c r="C41" i="1"/>
  <c r="D41" i="1"/>
  <c r="B41" i="1"/>
  <c r="I23" i="1" l="1"/>
  <c r="J18" i="1"/>
  <c r="H30" i="1"/>
  <c r="H41" i="1"/>
  <c r="H38" i="1"/>
  <c r="H24" i="1"/>
  <c r="H28" i="1"/>
  <c r="H36" i="1"/>
  <c r="I16" i="1"/>
  <c r="J19" i="1"/>
  <c r="J20" i="1" s="1"/>
  <c r="J14" i="1"/>
  <c r="D24" i="1"/>
  <c r="K14" i="1" l="1"/>
  <c r="J23" i="1"/>
  <c r="I28" i="1"/>
  <c r="I30" i="1"/>
  <c r="I38" i="1"/>
  <c r="I24" i="1"/>
  <c r="I41" i="1"/>
  <c r="I36" i="1"/>
  <c r="B30" i="1"/>
  <c r="C30" i="1"/>
  <c r="D30" i="1"/>
  <c r="B28" i="1"/>
  <c r="C28" i="1"/>
  <c r="D28" i="1"/>
  <c r="C24" i="1"/>
  <c r="B102" i="1"/>
  <c r="C36" i="1"/>
  <c r="D36" i="1"/>
  <c r="C102" i="1"/>
  <c r="D102" i="1"/>
  <c r="J28" i="1" l="1"/>
  <c r="J24" i="1"/>
  <c r="J41" i="1"/>
  <c r="J38" i="1"/>
  <c r="J36" i="1"/>
  <c r="J30" i="1"/>
  <c r="K18" i="1"/>
  <c r="K16" i="1"/>
  <c r="K19" i="1"/>
  <c r="K20" i="1" s="1"/>
  <c r="C38" i="1"/>
  <c r="B105" i="1"/>
  <c r="D38" i="1"/>
  <c r="B38" i="1"/>
  <c r="B104" i="1"/>
  <c r="B103" i="1"/>
  <c r="D103" i="1"/>
  <c r="D104" i="1"/>
  <c r="C103" i="1"/>
  <c r="C104" i="1"/>
  <c r="K23" i="1" l="1"/>
  <c r="K24" i="1" s="1"/>
  <c r="K41" i="1" l="1"/>
  <c r="K38" i="1"/>
  <c r="K30" i="1"/>
  <c r="K28" i="1"/>
  <c r="K36" i="1"/>
</calcChain>
</file>

<file path=xl/sharedStrings.xml><?xml version="1.0" encoding="utf-8"?>
<sst xmlns="http://schemas.openxmlformats.org/spreadsheetml/2006/main" count="97" uniqueCount="90">
  <si>
    <t>Выручка</t>
  </si>
  <si>
    <t>изменение, %</t>
  </si>
  <si>
    <t>Себестоимость</t>
  </si>
  <si>
    <t>Амортизация</t>
  </si>
  <si>
    <t>Валовая прибыль</t>
  </si>
  <si>
    <t>% от выручки</t>
  </si>
  <si>
    <t>Прибыль от продаж</t>
  </si>
  <si>
    <t>EBITDA</t>
  </si>
  <si>
    <t>EBIT</t>
  </si>
  <si>
    <t>Проценты уплаченные</t>
  </si>
  <si>
    <t>Маржа EBITDA</t>
  </si>
  <si>
    <t>Маржа EBIT</t>
  </si>
  <si>
    <t>Чистая прибыль</t>
  </si>
  <si>
    <t>Рентабельность</t>
  </si>
  <si>
    <t>Денежные средства</t>
  </si>
  <si>
    <t>Финансовый долг</t>
  </si>
  <si>
    <t>Чистый долг</t>
  </si>
  <si>
    <t>Долг/EBITDA</t>
  </si>
  <si>
    <t>Чистый долг/EBITDA</t>
  </si>
  <si>
    <t>EBIT/Проценты</t>
  </si>
  <si>
    <t>Запасы</t>
  </si>
  <si>
    <t>Дебиторская задолженность</t>
  </si>
  <si>
    <t>Кредиторская задолженность</t>
  </si>
  <si>
    <t>Чистый оборотный капитал</t>
  </si>
  <si>
    <t>Изменение чистого оборотного капитала</t>
  </si>
  <si>
    <t>Проценты полученные</t>
  </si>
  <si>
    <t>Производство</t>
  </si>
  <si>
    <t>Товар 1, ед.</t>
  </si>
  <si>
    <t>Услуга 1, ед.</t>
  </si>
  <si>
    <t>Цена Услуги 1, руб.</t>
  </si>
  <si>
    <t>Цена Товара 1, руб.</t>
  </si>
  <si>
    <t>Выручка от реализации Товара 1, руб.</t>
  </si>
  <si>
    <t>Выручка от реализации Услуги 1, руб.</t>
  </si>
  <si>
    <t>Отчёт о финансовом результате</t>
  </si>
  <si>
    <t>Прибыль до налогообложения</t>
  </si>
  <si>
    <t>Прогнозные данные</t>
  </si>
  <si>
    <t>Отчёт о движении денежных средств</t>
  </si>
  <si>
    <t>Денежный поток от текущих операций</t>
  </si>
  <si>
    <t>Прочие доходы</t>
  </si>
  <si>
    <t>Прочие расходы</t>
  </si>
  <si>
    <t>Поступления от реализации товаров и услуг</t>
  </si>
  <si>
    <t>Платежи - всего, в т.ч.</t>
  </si>
  <si>
    <t xml:space="preserve">  поставщикам и подрядчикам</t>
  </si>
  <si>
    <t xml:space="preserve">  оплата труда работников</t>
  </si>
  <si>
    <t xml:space="preserve">  процентные расходы</t>
  </si>
  <si>
    <t xml:space="preserve">  налог на прибыль</t>
  </si>
  <si>
    <t xml:space="preserve">  прочие расходы</t>
  </si>
  <si>
    <t>Поступления от реализации внеоборотных активов</t>
  </si>
  <si>
    <t>Поступления от реализации финансовых вложений</t>
  </si>
  <si>
    <t>Вложения в основные средства</t>
  </si>
  <si>
    <t>Финансовые вложения</t>
  </si>
  <si>
    <t>Денежный поток от инвестиционных операций</t>
  </si>
  <si>
    <t>Поступления от кредитов и займов</t>
  </si>
  <si>
    <t>Поступления от выпуска акций, увеличения долей</t>
  </si>
  <si>
    <t>Погашение кредитов и займов</t>
  </si>
  <si>
    <t>Выкуп собственных акций</t>
  </si>
  <si>
    <t>Выплата дивидендов</t>
  </si>
  <si>
    <t>Денежный поток от финансовых операций</t>
  </si>
  <si>
    <t>Чистый денежный поток</t>
  </si>
  <si>
    <t>Баланс</t>
  </si>
  <si>
    <t>Нематериальные активы</t>
  </si>
  <si>
    <t>Основные средства</t>
  </si>
  <si>
    <t>Долгосрочные финансовые вложения</t>
  </si>
  <si>
    <t>Отложенные налоговые активы</t>
  </si>
  <si>
    <t>Прочие внеоборотные активы</t>
  </si>
  <si>
    <t>Внеоборотные активы</t>
  </si>
  <si>
    <t>НДС по приобретённым ценностям</t>
  </si>
  <si>
    <t>Краткосрочные финансовые вложения</t>
  </si>
  <si>
    <t>Оборотные активы</t>
  </si>
  <si>
    <t>Активы</t>
  </si>
  <si>
    <t>Уставный капитал</t>
  </si>
  <si>
    <t>Добавочный капитал</t>
  </si>
  <si>
    <t>Нераспределённая прибыль</t>
  </si>
  <si>
    <t>Капитал и резервы</t>
  </si>
  <si>
    <t>Долгосрочные кредиты и займы</t>
  </si>
  <si>
    <t>Отложенные налоговые обязательства</t>
  </si>
  <si>
    <t>Прочие долгосрочные обязательства</t>
  </si>
  <si>
    <t>Долгосрочные обязательства</t>
  </si>
  <si>
    <t>Краткосрочные кредиты и займы</t>
  </si>
  <si>
    <t>Доходы будущих периодов</t>
  </si>
  <si>
    <t>Прочие краткосрочные обязательства</t>
  </si>
  <si>
    <t>Краткосрочные обязательства</t>
  </si>
  <si>
    <t>Всего обязательств</t>
  </si>
  <si>
    <t>Пассивы</t>
  </si>
  <si>
    <t>Расчёт финансовых индикаторов</t>
  </si>
  <si>
    <t>Прроверка сходимости баланса</t>
  </si>
  <si>
    <t>Отчетные данные за прошлые периоды</t>
  </si>
  <si>
    <t>ФИНАНСОВАЯ МОДЕЛЬ БИЗНЕСА</t>
  </si>
  <si>
    <t>Ячейки белого цвета - считаются автоматически</t>
  </si>
  <si>
    <t>Ячейки серого цвета подлежат заполнению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</si>
</sst>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0" tint="-0.3499862666707357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9" fontId="4" fillId="2" borderId="0" xfId="1" applyFont="1" applyFill="1" applyBorder="1" applyAlignment="1">
      <alignment horizontal="right" vertical="center" wrapText="1"/>
    </xf>
    <xf numFmtId="9" fontId="4" fillId="2" borderId="3" xfId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9" fontId="4" fillId="2" borderId="1" xfId="1" applyFont="1" applyFill="1" applyBorder="1" applyAlignment="1">
      <alignment horizontal="right" vertical="center" wrapText="1"/>
    </xf>
    <xf numFmtId="9" fontId="4" fillId="2" borderId="4" xfId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9" fontId="4" fillId="2" borderId="10" xfId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165" fontId="5" fillId="4" borderId="3" xfId="0" applyNumberFormat="1" applyFont="1" applyFill="1" applyBorder="1" applyAlignment="1">
      <alignment horizontal="right" vertical="center" wrapText="1"/>
    </xf>
    <xf numFmtId="165" fontId="5" fillId="4" borderId="10" xfId="0" applyNumberFormat="1" applyFont="1" applyFill="1" applyBorder="1" applyAlignment="1">
      <alignment horizontal="right" vertical="center" wrapText="1"/>
    </xf>
    <xf numFmtId="165" fontId="5" fillId="4" borderId="0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9" fontId="4" fillId="2" borderId="11" xfId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1" fontId="2" fillId="4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2" borderId="13" xfId="0" applyFont="1" applyFill="1" applyBorder="1" applyAlignment="1">
      <alignment vertical="center" wrapText="1"/>
    </xf>
    <xf numFmtId="1" fontId="2" fillId="4" borderId="2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1" fontId="2" fillId="4" borderId="9" xfId="0" applyNumberFormat="1" applyFont="1" applyFill="1" applyBorder="1" applyAlignment="1">
      <alignment horizontal="right" vertical="center" wrapText="1"/>
    </xf>
    <xf numFmtId="1" fontId="2" fillId="4" borderId="7" xfId="0" applyNumberFormat="1" applyFont="1" applyFill="1" applyBorder="1" applyAlignment="1">
      <alignment horizontal="right" vertical="center" wrapText="1"/>
    </xf>
    <xf numFmtId="1" fontId="2" fillId="4" borderId="10" xfId="0" applyNumberFormat="1" applyFont="1" applyFill="1" applyBorder="1" applyAlignment="1">
      <alignment horizontal="right" vertical="center" wrapText="1"/>
    </xf>
    <xf numFmtId="1" fontId="2" fillId="4" borderId="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2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vertical="center" wrapText="1"/>
    </xf>
    <xf numFmtId="3" fontId="10" fillId="3" borderId="14" xfId="0" applyNumberFormat="1" applyFont="1" applyFill="1" applyBorder="1" applyAlignment="1">
      <alignment horizontal="right" vertical="center" wrapText="1"/>
    </xf>
    <xf numFmtId="3" fontId="10" fillId="3" borderId="15" xfId="0" applyNumberFormat="1" applyFont="1" applyFill="1" applyBorder="1" applyAlignment="1">
      <alignment horizontal="right" vertical="center" wrapText="1"/>
    </xf>
    <xf numFmtId="3" fontId="10" fillId="3" borderId="16" xfId="0" applyNumberFormat="1" applyFont="1" applyFill="1" applyBorder="1" applyAlignment="1">
      <alignment horizontal="right" vertical="center" wrapText="1"/>
    </xf>
    <xf numFmtId="3" fontId="2" fillId="3" borderId="14" xfId="0" applyNumberFormat="1" applyFont="1" applyFill="1" applyBorder="1" applyAlignment="1">
      <alignment horizontal="center" vertical="center" wrapText="1"/>
    </xf>
    <xf numFmtId="3" fontId="2" fillId="3" borderId="15" xfId="0" applyNumberFormat="1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E500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topLeftCell="A92" zoomScale="85" zoomScaleNormal="85" workbookViewId="0">
      <selection activeCell="C109" sqref="C109"/>
    </sheetView>
  </sheetViews>
  <sheetFormatPr defaultColWidth="8.90625" defaultRowHeight="16.75" customHeight="1" x14ac:dyDescent="0.35"/>
  <cols>
    <col min="1" max="1" width="55" style="3" customWidth="1"/>
    <col min="2" max="11" width="14.6328125" style="48" customWidth="1"/>
    <col min="12" max="16384" width="8.90625" style="3"/>
  </cols>
  <sheetData>
    <row r="1" spans="1:11" ht="16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6.75" customHeight="1" x14ac:dyDescent="0.35">
      <c r="A2" s="85" t="s">
        <v>87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6.75" customHeight="1" x14ac:dyDescent="0.3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16.75" customHeight="1" x14ac:dyDescent="0.35">
      <c r="A4" s="86" t="s">
        <v>89</v>
      </c>
      <c r="B4" s="87"/>
      <c r="C4" s="87"/>
      <c r="D4" s="87"/>
      <c r="E4" s="87" t="s">
        <v>88</v>
      </c>
      <c r="F4" s="87"/>
      <c r="G4" s="87"/>
      <c r="H4" s="87"/>
      <c r="I4" s="87"/>
      <c r="J4" s="87"/>
      <c r="K4" s="87"/>
    </row>
    <row r="5" spans="1:11" ht="16.75" customHeight="1" x14ac:dyDescent="0.35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6.75" customHeight="1" x14ac:dyDescent="0.35">
      <c r="A6" s="84"/>
      <c r="B6" s="83" t="s">
        <v>86</v>
      </c>
      <c r="C6" s="83"/>
      <c r="D6" s="83"/>
      <c r="E6" s="83"/>
      <c r="F6" s="83" t="s">
        <v>35</v>
      </c>
      <c r="G6" s="83"/>
      <c r="H6" s="83"/>
      <c r="I6" s="83"/>
      <c r="J6" s="83"/>
      <c r="K6" s="83"/>
    </row>
    <row r="7" spans="1:11" ht="16.75" customHeight="1" x14ac:dyDescent="0.35">
      <c r="A7" s="84"/>
      <c r="B7" s="4">
        <v>2016</v>
      </c>
      <c r="C7" s="4">
        <v>2017</v>
      </c>
      <c r="D7" s="4">
        <v>2018</v>
      </c>
      <c r="E7" s="4">
        <v>2019</v>
      </c>
      <c r="F7" s="4">
        <v>2020</v>
      </c>
      <c r="G7" s="4">
        <v>2021</v>
      </c>
      <c r="H7" s="4">
        <v>2022</v>
      </c>
      <c r="I7" s="4">
        <v>2023</v>
      </c>
      <c r="J7" s="4">
        <v>2024</v>
      </c>
      <c r="K7" s="4">
        <v>2025</v>
      </c>
    </row>
    <row r="8" spans="1:11" ht="24.65" customHeight="1" x14ac:dyDescent="0.35">
      <c r="A8" s="5" t="s">
        <v>26</v>
      </c>
      <c r="B8" s="77"/>
      <c r="C8" s="78"/>
      <c r="D8" s="78"/>
      <c r="E8" s="78"/>
      <c r="F8" s="78"/>
      <c r="G8" s="78"/>
      <c r="H8" s="78"/>
      <c r="I8" s="78"/>
      <c r="J8" s="78"/>
      <c r="K8" s="79"/>
    </row>
    <row r="9" spans="1:11" ht="16.75" customHeight="1" x14ac:dyDescent="0.35">
      <c r="A9" s="6" t="s">
        <v>27</v>
      </c>
      <c r="B9" s="7">
        <v>500</v>
      </c>
      <c r="C9" s="8">
        <v>510</v>
      </c>
      <c r="D9" s="8">
        <v>550</v>
      </c>
      <c r="E9" s="9">
        <v>600</v>
      </c>
      <c r="F9" s="8">
        <v>610</v>
      </c>
      <c r="G9" s="8">
        <v>650</v>
      </c>
      <c r="H9" s="8">
        <v>700</v>
      </c>
      <c r="I9" s="8">
        <v>750</v>
      </c>
      <c r="J9" s="8">
        <v>800</v>
      </c>
      <c r="K9" s="9">
        <v>850</v>
      </c>
    </row>
    <row r="10" spans="1:11" ht="16.75" customHeight="1" x14ac:dyDescent="0.35">
      <c r="A10" s="10" t="s">
        <v>1</v>
      </c>
      <c r="B10" s="11"/>
      <c r="C10" s="12">
        <f>C9/B9-1</f>
        <v>2.0000000000000018E-2</v>
      </c>
      <c r="D10" s="12">
        <f t="shared" ref="D10:K10" si="0">D9/C9-1</f>
        <v>7.8431372549019551E-2</v>
      </c>
      <c r="E10" s="13">
        <f t="shared" si="0"/>
        <v>9.0909090909090828E-2</v>
      </c>
      <c r="F10" s="12">
        <f t="shared" si="0"/>
        <v>1.6666666666666607E-2</v>
      </c>
      <c r="G10" s="12">
        <f t="shared" si="0"/>
        <v>6.5573770491803351E-2</v>
      </c>
      <c r="H10" s="12">
        <f t="shared" si="0"/>
        <v>7.6923076923076872E-2</v>
      </c>
      <c r="I10" s="12">
        <f t="shared" si="0"/>
        <v>7.1428571428571397E-2</v>
      </c>
      <c r="J10" s="12">
        <f t="shared" si="0"/>
        <v>6.6666666666666652E-2</v>
      </c>
      <c r="K10" s="13">
        <f t="shared" si="0"/>
        <v>6.25E-2</v>
      </c>
    </row>
    <row r="11" spans="1:11" ht="16.75" customHeight="1" x14ac:dyDescent="0.35">
      <c r="A11" s="14" t="s">
        <v>28</v>
      </c>
      <c r="B11" s="15">
        <v>250</v>
      </c>
      <c r="C11" s="16">
        <v>280</v>
      </c>
      <c r="D11" s="16">
        <v>300</v>
      </c>
      <c r="E11" s="17">
        <v>330</v>
      </c>
      <c r="F11" s="16">
        <v>360</v>
      </c>
      <c r="G11" s="16">
        <v>390</v>
      </c>
      <c r="H11" s="16">
        <v>420</v>
      </c>
      <c r="I11" s="16">
        <v>450</v>
      </c>
      <c r="J11" s="16">
        <v>460</v>
      </c>
      <c r="K11" s="17">
        <v>480</v>
      </c>
    </row>
    <row r="12" spans="1:11" ht="16.75" customHeight="1" x14ac:dyDescent="0.35">
      <c r="A12" s="10" t="s">
        <v>1</v>
      </c>
      <c r="B12" s="11"/>
      <c r="C12" s="12">
        <f>C11/B11-1</f>
        <v>0.12000000000000011</v>
      </c>
      <c r="D12" s="12">
        <f t="shared" ref="D12:K12" si="1">D11/C11-1</f>
        <v>7.1428571428571397E-2</v>
      </c>
      <c r="E12" s="13">
        <f t="shared" si="1"/>
        <v>0.10000000000000009</v>
      </c>
      <c r="F12" s="12">
        <f t="shared" si="1"/>
        <v>9.0909090909090828E-2</v>
      </c>
      <c r="G12" s="12">
        <f t="shared" si="1"/>
        <v>8.3333333333333259E-2</v>
      </c>
      <c r="H12" s="12">
        <f t="shared" si="1"/>
        <v>7.6923076923076872E-2</v>
      </c>
      <c r="I12" s="12">
        <f t="shared" si="1"/>
        <v>7.1428571428571397E-2</v>
      </c>
      <c r="J12" s="12">
        <f t="shared" si="1"/>
        <v>2.2222222222222143E-2</v>
      </c>
      <c r="K12" s="13">
        <f t="shared" si="1"/>
        <v>4.3478260869565188E-2</v>
      </c>
    </row>
    <row r="13" spans="1:11" ht="16.75" customHeight="1" x14ac:dyDescent="0.35">
      <c r="A13" s="14" t="s">
        <v>30</v>
      </c>
      <c r="B13" s="15">
        <v>5000</v>
      </c>
      <c r="C13" s="16">
        <v>5100</v>
      </c>
      <c r="D13" s="16">
        <v>5500</v>
      </c>
      <c r="E13" s="17">
        <v>6000</v>
      </c>
      <c r="F13" s="16">
        <v>6100</v>
      </c>
      <c r="G13" s="16">
        <v>6500</v>
      </c>
      <c r="H13" s="16">
        <v>7000</v>
      </c>
      <c r="I13" s="16">
        <v>7500</v>
      </c>
      <c r="J13" s="16">
        <v>8000</v>
      </c>
      <c r="K13" s="17">
        <v>8500</v>
      </c>
    </row>
    <row r="14" spans="1:11" ht="16.75" customHeight="1" x14ac:dyDescent="0.35">
      <c r="A14" s="10" t="s">
        <v>1</v>
      </c>
      <c r="B14" s="11"/>
      <c r="C14" s="12">
        <f>C13/B13-1</f>
        <v>2.0000000000000018E-2</v>
      </c>
      <c r="D14" s="12">
        <f t="shared" ref="D14:K14" si="2">D13/C13-1</f>
        <v>7.8431372549019551E-2</v>
      </c>
      <c r="E14" s="13">
        <f t="shared" si="2"/>
        <v>9.0909090909090828E-2</v>
      </c>
      <c r="F14" s="12">
        <f t="shared" si="2"/>
        <v>1.6666666666666607E-2</v>
      </c>
      <c r="G14" s="12">
        <f t="shared" si="2"/>
        <v>6.5573770491803351E-2</v>
      </c>
      <c r="H14" s="12">
        <f t="shared" si="2"/>
        <v>7.6923076923076872E-2</v>
      </c>
      <c r="I14" s="12">
        <f t="shared" si="2"/>
        <v>7.1428571428571397E-2</v>
      </c>
      <c r="J14" s="12">
        <f t="shared" si="2"/>
        <v>6.6666666666666652E-2</v>
      </c>
      <c r="K14" s="13">
        <f t="shared" si="2"/>
        <v>6.25E-2</v>
      </c>
    </row>
    <row r="15" spans="1:11" ht="16.75" customHeight="1" x14ac:dyDescent="0.35">
      <c r="A15" s="14" t="s">
        <v>29</v>
      </c>
      <c r="B15" s="15">
        <v>2500</v>
      </c>
      <c r="C15" s="16">
        <v>2800</v>
      </c>
      <c r="D15" s="16">
        <v>3000</v>
      </c>
      <c r="E15" s="17">
        <v>3300</v>
      </c>
      <c r="F15" s="16">
        <v>3600</v>
      </c>
      <c r="G15" s="16">
        <v>3900</v>
      </c>
      <c r="H15" s="16">
        <v>4200</v>
      </c>
      <c r="I15" s="16">
        <v>4500</v>
      </c>
      <c r="J15" s="16">
        <v>4600</v>
      </c>
      <c r="K15" s="17">
        <v>4800</v>
      </c>
    </row>
    <row r="16" spans="1:11" ht="16.75" customHeight="1" x14ac:dyDescent="0.35">
      <c r="A16" s="10" t="s">
        <v>1</v>
      </c>
      <c r="B16" s="11"/>
      <c r="C16" s="12">
        <f>C15/B15-1</f>
        <v>0.12000000000000011</v>
      </c>
      <c r="D16" s="12">
        <f t="shared" ref="D16:K16" si="3">D15/C15-1</f>
        <v>7.1428571428571397E-2</v>
      </c>
      <c r="E16" s="13">
        <f t="shared" si="3"/>
        <v>0.10000000000000009</v>
      </c>
      <c r="F16" s="12">
        <f t="shared" si="3"/>
        <v>9.0909090909090828E-2</v>
      </c>
      <c r="G16" s="12">
        <f t="shared" si="3"/>
        <v>8.3333333333333259E-2</v>
      </c>
      <c r="H16" s="12">
        <f t="shared" si="3"/>
        <v>7.6923076923076872E-2</v>
      </c>
      <c r="I16" s="12">
        <f t="shared" si="3"/>
        <v>7.1428571428571397E-2</v>
      </c>
      <c r="J16" s="12">
        <f>J15/I15-1</f>
        <v>2.2222222222222143E-2</v>
      </c>
      <c r="K16" s="13">
        <f t="shared" si="3"/>
        <v>4.3478260869565188E-2</v>
      </c>
    </row>
    <row r="17" spans="1:11" ht="16.75" customHeight="1" x14ac:dyDescent="0.35">
      <c r="A17" s="14" t="s">
        <v>31</v>
      </c>
      <c r="B17" s="18">
        <f>B9*B13</f>
        <v>2500000</v>
      </c>
      <c r="C17" s="19">
        <f t="shared" ref="C17:J17" si="4">C9*C13</f>
        <v>2601000</v>
      </c>
      <c r="D17" s="19">
        <f t="shared" si="4"/>
        <v>3025000</v>
      </c>
      <c r="E17" s="20">
        <f>E9*E13</f>
        <v>3600000</v>
      </c>
      <c r="F17" s="19">
        <f t="shared" si="4"/>
        <v>3721000</v>
      </c>
      <c r="G17" s="19">
        <f t="shared" si="4"/>
        <v>4225000</v>
      </c>
      <c r="H17" s="19">
        <f t="shared" si="4"/>
        <v>4900000</v>
      </c>
      <c r="I17" s="19">
        <f t="shared" si="4"/>
        <v>5625000</v>
      </c>
      <c r="J17" s="19">
        <f t="shared" si="4"/>
        <v>6400000</v>
      </c>
      <c r="K17" s="20">
        <f>K9*K13</f>
        <v>7225000</v>
      </c>
    </row>
    <row r="18" spans="1:11" ht="16.75" customHeight="1" x14ac:dyDescent="0.35">
      <c r="A18" s="10" t="s">
        <v>1</v>
      </c>
      <c r="B18" s="11"/>
      <c r="C18" s="12">
        <f>C17/B17-1</f>
        <v>4.0399999999999991E-2</v>
      </c>
      <c r="D18" s="12">
        <f t="shared" ref="D18:K18" si="5">D17/C17-1</f>
        <v>0.16301422529796228</v>
      </c>
      <c r="E18" s="13">
        <f t="shared" si="5"/>
        <v>0.19008264462809921</v>
      </c>
      <c r="F18" s="12">
        <f t="shared" si="5"/>
        <v>3.3611111111111036E-2</v>
      </c>
      <c r="G18" s="12">
        <f t="shared" si="5"/>
        <v>0.13544746036011834</v>
      </c>
      <c r="H18" s="12">
        <f t="shared" si="5"/>
        <v>0.15976331360946738</v>
      </c>
      <c r="I18" s="12">
        <f t="shared" si="5"/>
        <v>0.1479591836734695</v>
      </c>
      <c r="J18" s="12">
        <f t="shared" si="5"/>
        <v>0.13777777777777778</v>
      </c>
      <c r="K18" s="13">
        <f t="shared" si="5"/>
        <v>0.12890625</v>
      </c>
    </row>
    <row r="19" spans="1:11" ht="16.75" customHeight="1" x14ac:dyDescent="0.35">
      <c r="A19" s="14" t="s">
        <v>32</v>
      </c>
      <c r="B19" s="18">
        <f>B11*B15</f>
        <v>625000</v>
      </c>
      <c r="C19" s="19">
        <f t="shared" ref="C19:K19" si="6">C11*C15</f>
        <v>784000</v>
      </c>
      <c r="D19" s="19">
        <f t="shared" si="6"/>
        <v>900000</v>
      </c>
      <c r="E19" s="20">
        <f t="shared" si="6"/>
        <v>1089000</v>
      </c>
      <c r="F19" s="19">
        <f t="shared" si="6"/>
        <v>1296000</v>
      </c>
      <c r="G19" s="19">
        <f t="shared" si="6"/>
        <v>1521000</v>
      </c>
      <c r="H19" s="19">
        <f t="shared" si="6"/>
        <v>1764000</v>
      </c>
      <c r="I19" s="19">
        <f t="shared" si="6"/>
        <v>2025000</v>
      </c>
      <c r="J19" s="19">
        <f t="shared" si="6"/>
        <v>2116000</v>
      </c>
      <c r="K19" s="20">
        <f t="shared" si="6"/>
        <v>2304000</v>
      </c>
    </row>
    <row r="20" spans="1:11" ht="16.75" customHeight="1" x14ac:dyDescent="0.35">
      <c r="A20" s="10" t="s">
        <v>1</v>
      </c>
      <c r="B20" s="21"/>
      <c r="C20" s="22">
        <f>C19/B19-1</f>
        <v>0.25439999999999996</v>
      </c>
      <c r="D20" s="22">
        <f t="shared" ref="D20:K20" si="7">D19/C19-1</f>
        <v>0.1479591836734695</v>
      </c>
      <c r="E20" s="23">
        <f t="shared" si="7"/>
        <v>0.20999999999999996</v>
      </c>
      <c r="F20" s="22">
        <f t="shared" si="7"/>
        <v>0.19008264462809921</v>
      </c>
      <c r="G20" s="22">
        <f t="shared" si="7"/>
        <v>0.17361111111111116</v>
      </c>
      <c r="H20" s="22">
        <f t="shared" si="7"/>
        <v>0.15976331360946738</v>
      </c>
      <c r="I20" s="22">
        <f t="shared" si="7"/>
        <v>0.1479591836734695</v>
      </c>
      <c r="J20" s="22">
        <f t="shared" si="7"/>
        <v>4.493827160493824E-2</v>
      </c>
      <c r="K20" s="23">
        <f t="shared" si="7"/>
        <v>8.8846880907372361E-2</v>
      </c>
    </row>
    <row r="21" spans="1:11" ht="16.75" customHeight="1" x14ac:dyDescent="0.3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</row>
    <row r="22" spans="1:11" ht="24" customHeight="1" x14ac:dyDescent="0.35">
      <c r="A22" s="24" t="s">
        <v>33</v>
      </c>
      <c r="B22" s="80"/>
      <c r="C22" s="81"/>
      <c r="D22" s="81"/>
      <c r="E22" s="81"/>
      <c r="F22" s="81"/>
      <c r="G22" s="81"/>
      <c r="H22" s="81"/>
      <c r="I22" s="81"/>
      <c r="J22" s="81"/>
      <c r="K22" s="82"/>
    </row>
    <row r="23" spans="1:11" ht="16.75" customHeight="1" x14ac:dyDescent="0.35">
      <c r="A23" s="25" t="s">
        <v>0</v>
      </c>
      <c r="B23" s="26">
        <f>B17+B19</f>
        <v>3125000</v>
      </c>
      <c r="C23" s="27">
        <f t="shared" ref="C23:K23" si="8">C17+C19</f>
        <v>3385000</v>
      </c>
      <c r="D23" s="27">
        <f t="shared" si="8"/>
        <v>3925000</v>
      </c>
      <c r="E23" s="28">
        <f t="shared" si="8"/>
        <v>4689000</v>
      </c>
      <c r="F23" s="26">
        <f t="shared" si="8"/>
        <v>5017000</v>
      </c>
      <c r="G23" s="27">
        <f t="shared" si="8"/>
        <v>5746000</v>
      </c>
      <c r="H23" s="27">
        <f t="shared" si="8"/>
        <v>6664000</v>
      </c>
      <c r="I23" s="27">
        <f t="shared" si="8"/>
        <v>7650000</v>
      </c>
      <c r="J23" s="27">
        <f t="shared" si="8"/>
        <v>8516000</v>
      </c>
      <c r="K23" s="28">
        <f t="shared" si="8"/>
        <v>9529000</v>
      </c>
    </row>
    <row r="24" spans="1:11" ht="16.75" customHeight="1" x14ac:dyDescent="0.35">
      <c r="A24" s="10" t="s">
        <v>1</v>
      </c>
      <c r="B24" s="29"/>
      <c r="C24" s="12">
        <f>C23/B23-1</f>
        <v>8.3199999999999941E-2</v>
      </c>
      <c r="D24" s="12">
        <f>D23/C23-1</f>
        <v>0.15952732644017731</v>
      </c>
      <c r="E24" s="13">
        <f>E23/D23-1</f>
        <v>0.19464968152866247</v>
      </c>
      <c r="F24" s="30">
        <f>F23/E23-1</f>
        <v>6.9950949029643938E-2</v>
      </c>
      <c r="G24" s="12">
        <f>G23/F23-1</f>
        <v>0.14530595973689464</v>
      </c>
      <c r="H24" s="12">
        <f t="shared" ref="H24:J24" si="9">H23/G23-1</f>
        <v>0.15976331360946738</v>
      </c>
      <c r="I24" s="12">
        <f t="shared" si="9"/>
        <v>0.1479591836734695</v>
      </c>
      <c r="J24" s="12">
        <f t="shared" si="9"/>
        <v>0.11320261437908496</v>
      </c>
      <c r="K24" s="13">
        <f>K23/J23-1</f>
        <v>0.11895255988727094</v>
      </c>
    </row>
    <row r="25" spans="1:11" ht="16.75" customHeight="1" x14ac:dyDescent="0.35">
      <c r="A25" s="31" t="s">
        <v>2</v>
      </c>
      <c r="B25" s="32">
        <v>26231</v>
      </c>
      <c r="C25" s="33">
        <v>63769</v>
      </c>
      <c r="D25" s="33">
        <v>88013</v>
      </c>
      <c r="E25" s="34">
        <v>89280</v>
      </c>
      <c r="F25" s="35">
        <v>113111.09230137699</v>
      </c>
      <c r="G25" s="36">
        <v>261899.441172019</v>
      </c>
      <c r="H25" s="36">
        <v>410687.79004266101</v>
      </c>
      <c r="I25" s="36">
        <v>559476.13891330303</v>
      </c>
      <c r="J25" s="36">
        <v>708264.48778394505</v>
      </c>
      <c r="K25" s="34">
        <v>857052.83665458695</v>
      </c>
    </row>
    <row r="26" spans="1:11" ht="16.75" customHeight="1" x14ac:dyDescent="0.35">
      <c r="A26" s="31" t="s">
        <v>3</v>
      </c>
      <c r="B26" s="32">
        <v>8500</v>
      </c>
      <c r="C26" s="33">
        <v>9011</v>
      </c>
      <c r="D26" s="33">
        <v>13116</v>
      </c>
      <c r="E26" s="34">
        <v>47600</v>
      </c>
      <c r="F26" s="35">
        <v>49600</v>
      </c>
      <c r="G26" s="36">
        <v>50600</v>
      </c>
      <c r="H26" s="36">
        <v>51600</v>
      </c>
      <c r="I26" s="36">
        <v>52600</v>
      </c>
      <c r="J26" s="36">
        <v>53600</v>
      </c>
      <c r="K26" s="34">
        <v>54600</v>
      </c>
    </row>
    <row r="27" spans="1:11" ht="16.75" customHeight="1" x14ac:dyDescent="0.35">
      <c r="A27" s="31" t="s">
        <v>4</v>
      </c>
      <c r="B27" s="32">
        <v>-4059</v>
      </c>
      <c r="C27" s="33">
        <v>-4534</v>
      </c>
      <c r="D27" s="33">
        <v>-68037</v>
      </c>
      <c r="E27" s="34">
        <v>-65926</v>
      </c>
      <c r="F27" s="35">
        <v>-48811.092301377474</v>
      </c>
      <c r="G27" s="36">
        <v>1557.5588279810618</v>
      </c>
      <c r="H27" s="36">
        <v>51926.209957339503</v>
      </c>
      <c r="I27" s="36">
        <v>102294.86108669901</v>
      </c>
      <c r="J27" s="36">
        <v>152663.51221605699</v>
      </c>
      <c r="K27" s="34">
        <v>203032.16334541599</v>
      </c>
    </row>
    <row r="28" spans="1:11" ht="16.75" customHeight="1" x14ac:dyDescent="0.35">
      <c r="A28" s="10" t="s">
        <v>5</v>
      </c>
      <c r="B28" s="30">
        <f t="shared" ref="B28:D28" si="10">B27/B23</f>
        <v>-1.2988800000000001E-3</v>
      </c>
      <c r="C28" s="12">
        <f t="shared" si="10"/>
        <v>-1.3394387001477105E-3</v>
      </c>
      <c r="D28" s="12">
        <f t="shared" si="10"/>
        <v>-1.7334267515923568E-2</v>
      </c>
      <c r="E28" s="13">
        <f t="shared" ref="E28" si="11">E27/E23</f>
        <v>-1.4059714224781403E-2</v>
      </c>
      <c r="F28" s="30">
        <f t="shared" ref="F28:J28" si="12">F27/F23</f>
        <v>-9.7291393863618639E-3</v>
      </c>
      <c r="G28" s="12">
        <f t="shared" ref="G28:I28" si="13">G27/G23</f>
        <v>2.7106836546833654E-4</v>
      </c>
      <c r="H28" s="12">
        <f t="shared" si="12"/>
        <v>7.7920483129260958E-3</v>
      </c>
      <c r="I28" s="12">
        <f t="shared" si="13"/>
        <v>1.3371877266235165E-2</v>
      </c>
      <c r="J28" s="12">
        <f t="shared" si="12"/>
        <v>1.7926668883989784E-2</v>
      </c>
      <c r="K28" s="13">
        <f t="shared" ref="K28" si="14">K27/K23</f>
        <v>2.1306764964363102E-2</v>
      </c>
    </row>
    <row r="29" spans="1:11" ht="16.75" customHeight="1" x14ac:dyDescent="0.35">
      <c r="A29" s="31" t="s">
        <v>6</v>
      </c>
      <c r="B29" s="32">
        <v>-51842</v>
      </c>
      <c r="C29" s="33">
        <v>-4534</v>
      </c>
      <c r="D29" s="33">
        <v>-68037</v>
      </c>
      <c r="E29" s="34">
        <v>-65926</v>
      </c>
      <c r="F29" s="35">
        <v>-48811.092301377474</v>
      </c>
      <c r="G29" s="36">
        <v>1557.5588279810618</v>
      </c>
      <c r="H29" s="36">
        <v>51926.209957339503</v>
      </c>
      <c r="I29" s="36">
        <v>102294.86108669901</v>
      </c>
      <c r="J29" s="36">
        <v>152663.51221605699</v>
      </c>
      <c r="K29" s="34">
        <v>203032.16334541599</v>
      </c>
    </row>
    <row r="30" spans="1:11" ht="16.75" customHeight="1" x14ac:dyDescent="0.35">
      <c r="A30" s="10" t="s">
        <v>5</v>
      </c>
      <c r="B30" s="30">
        <f t="shared" ref="B30:G30" si="15">B29/B23</f>
        <v>-1.658944E-2</v>
      </c>
      <c r="C30" s="12">
        <f t="shared" si="15"/>
        <v>-1.3394387001477105E-3</v>
      </c>
      <c r="D30" s="12">
        <f t="shared" si="15"/>
        <v>-1.7334267515923568E-2</v>
      </c>
      <c r="E30" s="13">
        <f>E29/E23</f>
        <v>-1.4059714224781403E-2</v>
      </c>
      <c r="F30" s="30">
        <f t="shared" si="15"/>
        <v>-9.7291393863618639E-3</v>
      </c>
      <c r="G30" s="12">
        <f t="shared" si="15"/>
        <v>2.7106836546833654E-4</v>
      </c>
      <c r="H30" s="12">
        <f t="shared" ref="H30:K30" si="16">H29/H23</f>
        <v>7.7920483129260958E-3</v>
      </c>
      <c r="I30" s="12">
        <f t="shared" si="16"/>
        <v>1.3371877266235165E-2</v>
      </c>
      <c r="J30" s="12">
        <f t="shared" si="16"/>
        <v>1.7926668883989784E-2</v>
      </c>
      <c r="K30" s="13">
        <f t="shared" si="16"/>
        <v>2.1306764964363102E-2</v>
      </c>
    </row>
    <row r="31" spans="1:11" ht="16.75" customHeight="1" x14ac:dyDescent="0.35">
      <c r="A31" s="31" t="s">
        <v>9</v>
      </c>
      <c r="B31" s="32">
        <v>1500</v>
      </c>
      <c r="C31" s="33">
        <v>1500</v>
      </c>
      <c r="D31" s="33">
        <v>1500</v>
      </c>
      <c r="E31" s="37">
        <v>1500</v>
      </c>
      <c r="F31" s="32">
        <v>1500</v>
      </c>
      <c r="G31" s="33">
        <v>1500</v>
      </c>
      <c r="H31" s="33">
        <v>1500</v>
      </c>
      <c r="I31" s="33">
        <v>1500</v>
      </c>
      <c r="J31" s="33">
        <v>1500</v>
      </c>
      <c r="K31" s="37">
        <v>1500</v>
      </c>
    </row>
    <row r="32" spans="1:11" ht="16.75" customHeight="1" x14ac:dyDescent="0.35">
      <c r="A32" s="31" t="s">
        <v>25</v>
      </c>
      <c r="B32" s="15">
        <v>1276</v>
      </c>
      <c r="C32" s="16">
        <v>4060</v>
      </c>
      <c r="D32" s="16">
        <v>5099</v>
      </c>
      <c r="E32" s="34">
        <v>5594</v>
      </c>
      <c r="F32" s="35">
        <v>3139.29</v>
      </c>
      <c r="G32" s="36">
        <v>2708.1402158898022</v>
      </c>
      <c r="H32" s="36">
        <v>2276.9904317795999</v>
      </c>
      <c r="I32" s="36">
        <v>1845.8406476694099</v>
      </c>
      <c r="J32" s="36">
        <v>1414.6908635592099</v>
      </c>
      <c r="K32" s="34">
        <v>983.54107944901</v>
      </c>
    </row>
    <row r="33" spans="1:11" ht="16.75" customHeight="1" x14ac:dyDescent="0.35">
      <c r="A33" s="31" t="s">
        <v>38</v>
      </c>
      <c r="B33" s="15"/>
      <c r="C33" s="16"/>
      <c r="D33" s="16"/>
      <c r="E33" s="34"/>
      <c r="F33" s="35"/>
      <c r="G33" s="36"/>
      <c r="H33" s="36"/>
      <c r="I33" s="36"/>
      <c r="J33" s="36"/>
      <c r="K33" s="34"/>
    </row>
    <row r="34" spans="1:11" ht="16.75" customHeight="1" x14ac:dyDescent="0.35">
      <c r="A34" s="31" t="s">
        <v>39</v>
      </c>
      <c r="B34" s="15"/>
      <c r="C34" s="16"/>
      <c r="D34" s="16"/>
      <c r="E34" s="34"/>
      <c r="F34" s="35"/>
      <c r="G34" s="36"/>
      <c r="H34" s="36"/>
      <c r="I34" s="36"/>
      <c r="J34" s="36"/>
      <c r="K34" s="34"/>
    </row>
    <row r="35" spans="1:11" ht="16.75" customHeight="1" x14ac:dyDescent="0.35">
      <c r="A35" s="31" t="s">
        <v>7</v>
      </c>
      <c r="B35" s="18">
        <f>B37+B26</f>
        <v>-26276</v>
      </c>
      <c r="C35" s="19">
        <f t="shared" ref="C35:K35" si="17">C37+C26</f>
        <v>-28549</v>
      </c>
      <c r="D35" s="19">
        <f t="shared" si="17"/>
        <v>-25483</v>
      </c>
      <c r="E35" s="20">
        <f t="shared" si="17"/>
        <v>8506</v>
      </c>
      <c r="F35" s="18">
        <f t="shared" si="17"/>
        <v>12960.71</v>
      </c>
      <c r="G35" s="19">
        <f t="shared" si="17"/>
        <v>14391.859784110195</v>
      </c>
      <c r="H35" s="19">
        <f t="shared" si="17"/>
        <v>15823.009568220397</v>
      </c>
      <c r="I35" s="19">
        <f t="shared" si="17"/>
        <v>17254.159352330593</v>
      </c>
      <c r="J35" s="19">
        <f t="shared" si="17"/>
        <v>18685.309136440788</v>
      </c>
      <c r="K35" s="20">
        <f t="shared" si="17"/>
        <v>20116.458920550991</v>
      </c>
    </row>
    <row r="36" spans="1:11" ht="16.75" customHeight="1" x14ac:dyDescent="0.35">
      <c r="A36" s="38" t="s">
        <v>10</v>
      </c>
      <c r="B36" s="30">
        <f>B35/B23</f>
        <v>-8.4083200000000004E-3</v>
      </c>
      <c r="C36" s="12">
        <f t="shared" ref="C36:G36" si="18">C35/C23</f>
        <v>-8.4339734121122601E-3</v>
      </c>
      <c r="D36" s="12">
        <f t="shared" si="18"/>
        <v>-6.4924840764331209E-3</v>
      </c>
      <c r="E36" s="13">
        <f t="shared" si="18"/>
        <v>1.8140328428236298E-3</v>
      </c>
      <c r="F36" s="30">
        <f t="shared" si="18"/>
        <v>2.5833585808251944E-3</v>
      </c>
      <c r="G36" s="12">
        <f t="shared" si="18"/>
        <v>2.5046745186408275E-3</v>
      </c>
      <c r="H36" s="12">
        <f t="shared" ref="H36:K36" si="19">H35/H23</f>
        <v>2.3744011957113442E-3</v>
      </c>
      <c r="I36" s="12">
        <f t="shared" si="19"/>
        <v>2.2554456669713193E-3</v>
      </c>
      <c r="J36" s="12">
        <f t="shared" si="19"/>
        <v>2.1941415143777346E-3</v>
      </c>
      <c r="K36" s="13">
        <f t="shared" si="19"/>
        <v>2.1110776493389644E-3</v>
      </c>
    </row>
    <row r="37" spans="1:11" ht="16.75" customHeight="1" x14ac:dyDescent="0.35">
      <c r="A37" s="31" t="s">
        <v>8</v>
      </c>
      <c r="B37" s="18">
        <f>B39+B31-B32</f>
        <v>-34776</v>
      </c>
      <c r="C37" s="19">
        <f t="shared" ref="C37:K37" si="20">C39+C31-C32</f>
        <v>-37560</v>
      </c>
      <c r="D37" s="19">
        <f t="shared" si="20"/>
        <v>-38599</v>
      </c>
      <c r="E37" s="20">
        <f t="shared" si="20"/>
        <v>-39094</v>
      </c>
      <c r="F37" s="18">
        <f t="shared" si="20"/>
        <v>-36639.29</v>
      </c>
      <c r="G37" s="19">
        <f t="shared" si="20"/>
        <v>-36208.140215889805</v>
      </c>
      <c r="H37" s="19">
        <f t="shared" si="20"/>
        <v>-35776.990431779603</v>
      </c>
      <c r="I37" s="19">
        <f t="shared" si="20"/>
        <v>-35345.840647669407</v>
      </c>
      <c r="J37" s="19">
        <f t="shared" si="20"/>
        <v>-34914.690863559212</v>
      </c>
      <c r="K37" s="20">
        <f t="shared" si="20"/>
        <v>-34483.541079449009</v>
      </c>
    </row>
    <row r="38" spans="1:11" ht="16.75" customHeight="1" x14ac:dyDescent="0.35">
      <c r="A38" s="38" t="s">
        <v>11</v>
      </c>
      <c r="B38" s="30">
        <f t="shared" ref="B38:G38" si="21">B37/B23</f>
        <v>-1.1128320000000001E-2</v>
      </c>
      <c r="C38" s="12">
        <f t="shared" si="21"/>
        <v>-1.1096011816838995E-2</v>
      </c>
      <c r="D38" s="12">
        <f t="shared" si="21"/>
        <v>-9.8341401273885354E-3</v>
      </c>
      <c r="E38" s="13">
        <f t="shared" si="21"/>
        <v>-8.3373853700149294E-3</v>
      </c>
      <c r="F38" s="30">
        <f t="shared" si="21"/>
        <v>-7.3030277058002795E-3</v>
      </c>
      <c r="G38" s="12">
        <f t="shared" si="21"/>
        <v>-6.3014514820553093E-3</v>
      </c>
      <c r="H38" s="12">
        <f t="shared" ref="H38:K38" si="22">H37/H23</f>
        <v>-5.3686960431842141E-3</v>
      </c>
      <c r="I38" s="12">
        <f t="shared" si="22"/>
        <v>-4.6203713264927329E-3</v>
      </c>
      <c r="J38" s="12">
        <f t="shared" si="22"/>
        <v>-4.0998932437246605E-3</v>
      </c>
      <c r="K38" s="13">
        <f t="shared" si="22"/>
        <v>-3.6187995675778161E-3</v>
      </c>
    </row>
    <row r="39" spans="1:11" ht="16.75" customHeight="1" x14ac:dyDescent="0.35">
      <c r="A39" s="31" t="s">
        <v>34</v>
      </c>
      <c r="B39" s="32">
        <v>-35000</v>
      </c>
      <c r="C39" s="33">
        <v>-35000</v>
      </c>
      <c r="D39" s="33">
        <v>-35000</v>
      </c>
      <c r="E39" s="37">
        <v>-35000</v>
      </c>
      <c r="F39" s="32">
        <v>-35000</v>
      </c>
      <c r="G39" s="33">
        <v>-35000</v>
      </c>
      <c r="H39" s="33">
        <v>-35000</v>
      </c>
      <c r="I39" s="33">
        <v>-35000</v>
      </c>
      <c r="J39" s="33">
        <v>-35000</v>
      </c>
      <c r="K39" s="37">
        <v>-35000</v>
      </c>
    </row>
    <row r="40" spans="1:11" ht="16.75" customHeight="1" x14ac:dyDescent="0.35">
      <c r="A40" s="31" t="s">
        <v>12</v>
      </c>
      <c r="B40" s="32">
        <v>-43985</v>
      </c>
      <c r="C40" s="33">
        <v>-3375</v>
      </c>
      <c r="D40" s="33">
        <v>-47084</v>
      </c>
      <c r="E40" s="34">
        <v>-59806</v>
      </c>
      <c r="F40" s="35">
        <v>-45671.802301377473</v>
      </c>
      <c r="G40" s="36">
        <v>3412.5592350966908</v>
      </c>
      <c r="H40" s="36">
        <v>52496.920771570803</v>
      </c>
      <c r="I40" s="36">
        <v>101581.282308045</v>
      </c>
      <c r="J40" s="36">
        <v>150665.64384452</v>
      </c>
      <c r="K40" s="34">
        <v>199750.005380994</v>
      </c>
    </row>
    <row r="41" spans="1:11" ht="16.75" customHeight="1" x14ac:dyDescent="0.35">
      <c r="A41" s="39" t="s">
        <v>13</v>
      </c>
      <c r="B41" s="40">
        <f t="shared" ref="B41:G41" si="23">B40/B23</f>
        <v>-1.40752E-2</v>
      </c>
      <c r="C41" s="22">
        <f t="shared" si="23"/>
        <v>-9.9704579025110783E-4</v>
      </c>
      <c r="D41" s="22">
        <f t="shared" si="23"/>
        <v>-1.1995923566878982E-2</v>
      </c>
      <c r="E41" s="23">
        <f t="shared" si="23"/>
        <v>-1.2754531883130731E-2</v>
      </c>
      <c r="F41" s="40">
        <f t="shared" si="23"/>
        <v>-9.1034088701170968E-3</v>
      </c>
      <c r="G41" s="22">
        <f t="shared" si="23"/>
        <v>5.9390171164230604E-4</v>
      </c>
      <c r="H41" s="22">
        <f t="shared" ref="H41:K41" si="24">H40/H23</f>
        <v>7.8776891914121849E-3</v>
      </c>
      <c r="I41" s="22">
        <f t="shared" si="24"/>
        <v>1.3278598994515686E-2</v>
      </c>
      <c r="J41" s="22">
        <f t="shared" si="24"/>
        <v>1.7692067149426963E-2</v>
      </c>
      <c r="K41" s="23">
        <f t="shared" si="24"/>
        <v>2.0962326097281353E-2</v>
      </c>
    </row>
    <row r="42" spans="1:11" ht="16.75" customHeight="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ht="25.75" customHeight="1" x14ac:dyDescent="0.35">
      <c r="A43" s="24" t="s">
        <v>36</v>
      </c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ht="16.75" customHeight="1" x14ac:dyDescent="0.35">
      <c r="A44" s="25" t="s">
        <v>40</v>
      </c>
      <c r="B44" s="7"/>
      <c r="C44" s="8"/>
      <c r="D44" s="8"/>
      <c r="E44" s="50"/>
      <c r="F44" s="54"/>
      <c r="G44" s="55"/>
      <c r="H44" s="55"/>
      <c r="I44" s="55"/>
      <c r="J44" s="55"/>
      <c r="K44" s="50"/>
    </row>
    <row r="45" spans="1:11" ht="16.75" customHeight="1" x14ac:dyDescent="0.35">
      <c r="A45" s="31" t="s">
        <v>41</v>
      </c>
      <c r="B45" s="11">
        <f>B46+B47+B48+B49+B50</f>
        <v>0</v>
      </c>
      <c r="C45" s="41">
        <f t="shared" ref="C45:K45" si="25">C46+C47+C48+C49+C50</f>
        <v>0</v>
      </c>
      <c r="D45" s="41">
        <f t="shared" si="25"/>
        <v>0</v>
      </c>
      <c r="E45" s="43">
        <f t="shared" si="25"/>
        <v>0</v>
      </c>
      <c r="F45" s="11">
        <f t="shared" si="25"/>
        <v>0</v>
      </c>
      <c r="G45" s="41">
        <f t="shared" si="25"/>
        <v>0</v>
      </c>
      <c r="H45" s="41">
        <f t="shared" si="25"/>
        <v>0</v>
      </c>
      <c r="I45" s="41">
        <f t="shared" si="25"/>
        <v>0</v>
      </c>
      <c r="J45" s="41">
        <f t="shared" si="25"/>
        <v>0</v>
      </c>
      <c r="K45" s="43">
        <f t="shared" si="25"/>
        <v>0</v>
      </c>
    </row>
    <row r="46" spans="1:11" ht="16.75" customHeight="1" x14ac:dyDescent="0.35">
      <c r="A46" s="31" t="s">
        <v>42</v>
      </c>
      <c r="B46" s="15"/>
      <c r="C46" s="16"/>
      <c r="D46" s="16"/>
      <c r="E46" s="42"/>
      <c r="F46" s="56"/>
      <c r="G46" s="57"/>
      <c r="H46" s="57"/>
      <c r="I46" s="57"/>
      <c r="J46" s="57"/>
      <c r="K46" s="42"/>
    </row>
    <row r="47" spans="1:11" ht="16.75" customHeight="1" x14ac:dyDescent="0.35">
      <c r="A47" s="31" t="s">
        <v>43</v>
      </c>
      <c r="B47" s="15"/>
      <c r="C47" s="16"/>
      <c r="D47" s="16"/>
      <c r="E47" s="42"/>
      <c r="F47" s="56"/>
      <c r="G47" s="57"/>
      <c r="H47" s="57"/>
      <c r="I47" s="57"/>
      <c r="J47" s="57"/>
      <c r="K47" s="42"/>
    </row>
    <row r="48" spans="1:11" ht="16.75" customHeight="1" x14ac:dyDescent="0.35">
      <c r="A48" s="31" t="s">
        <v>44</v>
      </c>
      <c r="B48" s="15"/>
      <c r="C48" s="16"/>
      <c r="D48" s="16"/>
      <c r="E48" s="42"/>
      <c r="F48" s="56"/>
      <c r="G48" s="57"/>
      <c r="H48" s="57"/>
      <c r="I48" s="57"/>
      <c r="J48" s="57"/>
      <c r="K48" s="42"/>
    </row>
    <row r="49" spans="1:11" ht="16.75" customHeight="1" x14ac:dyDescent="0.35">
      <c r="A49" s="31" t="s">
        <v>45</v>
      </c>
      <c r="B49" s="15"/>
      <c r="C49" s="16"/>
      <c r="D49" s="16"/>
      <c r="E49" s="42"/>
      <c r="F49" s="56"/>
      <c r="G49" s="57"/>
      <c r="H49" s="57"/>
      <c r="I49" s="57"/>
      <c r="J49" s="57"/>
      <c r="K49" s="42"/>
    </row>
    <row r="50" spans="1:11" ht="16.75" customHeight="1" x14ac:dyDescent="0.35">
      <c r="A50" s="31" t="s">
        <v>46</v>
      </c>
      <c r="B50" s="15"/>
      <c r="C50" s="16"/>
      <c r="D50" s="16"/>
      <c r="E50" s="42"/>
      <c r="F50" s="56"/>
      <c r="G50" s="57"/>
      <c r="H50" s="57"/>
      <c r="I50" s="57"/>
      <c r="J50" s="57"/>
      <c r="K50" s="42"/>
    </row>
    <row r="51" spans="1:11" ht="16.75" customHeight="1" x14ac:dyDescent="0.35">
      <c r="A51" s="31" t="s">
        <v>37</v>
      </c>
      <c r="B51" s="18">
        <f>B44-B45</f>
        <v>0</v>
      </c>
      <c r="C51" s="19">
        <f t="shared" ref="C51:K51" si="26">C44-C45</f>
        <v>0</v>
      </c>
      <c r="D51" s="19">
        <f t="shared" si="26"/>
        <v>0</v>
      </c>
      <c r="E51" s="20">
        <f t="shared" si="26"/>
        <v>0</v>
      </c>
      <c r="F51" s="18">
        <f t="shared" si="26"/>
        <v>0</v>
      </c>
      <c r="G51" s="19">
        <f t="shared" si="26"/>
        <v>0</v>
      </c>
      <c r="H51" s="19">
        <f t="shared" si="26"/>
        <v>0</v>
      </c>
      <c r="I51" s="19">
        <f t="shared" si="26"/>
        <v>0</v>
      </c>
      <c r="J51" s="19">
        <f t="shared" si="26"/>
        <v>0</v>
      </c>
      <c r="K51" s="20">
        <f t="shared" si="26"/>
        <v>0</v>
      </c>
    </row>
    <row r="52" spans="1:11" ht="16.75" customHeight="1" x14ac:dyDescent="0.35">
      <c r="A52" s="31" t="s">
        <v>47</v>
      </c>
      <c r="B52" s="32"/>
      <c r="C52" s="33"/>
      <c r="D52" s="33"/>
      <c r="E52" s="37"/>
      <c r="F52" s="32"/>
      <c r="G52" s="33"/>
      <c r="H52" s="33"/>
      <c r="I52" s="33"/>
      <c r="J52" s="33"/>
      <c r="K52" s="37"/>
    </row>
    <row r="53" spans="1:11" ht="16.75" customHeight="1" x14ac:dyDescent="0.35">
      <c r="A53" s="31" t="s">
        <v>48</v>
      </c>
      <c r="B53" s="32"/>
      <c r="C53" s="33"/>
      <c r="D53" s="33"/>
      <c r="E53" s="37"/>
      <c r="F53" s="32"/>
      <c r="G53" s="33"/>
      <c r="H53" s="33"/>
      <c r="I53" s="33"/>
      <c r="J53" s="33"/>
      <c r="K53" s="37"/>
    </row>
    <row r="54" spans="1:11" ht="16.75" customHeight="1" x14ac:dyDescent="0.35">
      <c r="A54" s="31" t="s">
        <v>49</v>
      </c>
      <c r="B54" s="32">
        <v>-57408</v>
      </c>
      <c r="C54" s="33">
        <v>-1228</v>
      </c>
      <c r="D54" s="33">
        <v>-11982</v>
      </c>
      <c r="E54" s="34">
        <v>-2663</v>
      </c>
      <c r="F54" s="35">
        <v>-5000</v>
      </c>
      <c r="G54" s="36">
        <v>-5000</v>
      </c>
      <c r="H54" s="36">
        <v>-5000</v>
      </c>
      <c r="I54" s="36">
        <v>-5000</v>
      </c>
      <c r="J54" s="36">
        <v>-5000</v>
      </c>
      <c r="K54" s="34">
        <v>-5000</v>
      </c>
    </row>
    <row r="55" spans="1:11" ht="16.75" customHeight="1" x14ac:dyDescent="0.35">
      <c r="A55" s="31" t="s">
        <v>50</v>
      </c>
      <c r="B55" s="32"/>
      <c r="C55" s="33"/>
      <c r="D55" s="33"/>
      <c r="E55" s="37"/>
      <c r="F55" s="32"/>
      <c r="G55" s="33"/>
      <c r="H55" s="33"/>
      <c r="I55" s="33"/>
      <c r="J55" s="33"/>
      <c r="K55" s="37"/>
    </row>
    <row r="56" spans="1:11" ht="16.75" customHeight="1" x14ac:dyDescent="0.35">
      <c r="A56" s="31" t="s">
        <v>51</v>
      </c>
      <c r="B56" s="18">
        <f>B52+B53+B54+B55</f>
        <v>-57408</v>
      </c>
      <c r="C56" s="19">
        <f t="shared" ref="C56:K56" si="27">C52+C53+C54+C55</f>
        <v>-1228</v>
      </c>
      <c r="D56" s="19">
        <f t="shared" si="27"/>
        <v>-11982</v>
      </c>
      <c r="E56" s="20">
        <f t="shared" si="27"/>
        <v>-2663</v>
      </c>
      <c r="F56" s="18">
        <f t="shared" si="27"/>
        <v>-5000</v>
      </c>
      <c r="G56" s="19">
        <f t="shared" si="27"/>
        <v>-5000</v>
      </c>
      <c r="H56" s="19">
        <f t="shared" si="27"/>
        <v>-5000</v>
      </c>
      <c r="I56" s="19">
        <f t="shared" si="27"/>
        <v>-5000</v>
      </c>
      <c r="J56" s="19">
        <f t="shared" si="27"/>
        <v>-5000</v>
      </c>
      <c r="K56" s="20">
        <f t="shared" si="27"/>
        <v>-5000</v>
      </c>
    </row>
    <row r="57" spans="1:11" ht="16.75" customHeight="1" x14ac:dyDescent="0.35">
      <c r="A57" s="31" t="s">
        <v>52</v>
      </c>
      <c r="B57" s="15"/>
      <c r="C57" s="16"/>
      <c r="D57" s="16"/>
      <c r="E57" s="17"/>
      <c r="F57" s="15"/>
      <c r="G57" s="16"/>
      <c r="H57" s="16"/>
      <c r="I57" s="16"/>
      <c r="J57" s="16"/>
      <c r="K57" s="17"/>
    </row>
    <row r="58" spans="1:11" ht="16.75" customHeight="1" x14ac:dyDescent="0.35">
      <c r="A58" s="31" t="s">
        <v>53</v>
      </c>
      <c r="B58" s="15"/>
      <c r="C58" s="16"/>
      <c r="D58" s="16"/>
      <c r="E58" s="17"/>
      <c r="F58" s="15"/>
      <c r="G58" s="16"/>
      <c r="H58" s="16"/>
      <c r="I58" s="16"/>
      <c r="J58" s="16"/>
      <c r="K58" s="17"/>
    </row>
    <row r="59" spans="1:11" ht="16.75" customHeight="1" x14ac:dyDescent="0.35">
      <c r="A59" s="31" t="s">
        <v>54</v>
      </c>
      <c r="B59" s="15"/>
      <c r="C59" s="16"/>
      <c r="D59" s="16"/>
      <c r="E59" s="17"/>
      <c r="F59" s="15"/>
      <c r="G59" s="16"/>
      <c r="H59" s="16"/>
      <c r="I59" s="16"/>
      <c r="J59" s="16"/>
      <c r="K59" s="17"/>
    </row>
    <row r="60" spans="1:11" ht="16.75" customHeight="1" x14ac:dyDescent="0.35">
      <c r="A60" s="31" t="s">
        <v>55</v>
      </c>
      <c r="B60" s="15"/>
      <c r="C60" s="16"/>
      <c r="D60" s="16"/>
      <c r="E60" s="17"/>
      <c r="F60" s="15"/>
      <c r="G60" s="16"/>
      <c r="H60" s="16"/>
      <c r="I60" s="16"/>
      <c r="J60" s="16"/>
      <c r="K60" s="17"/>
    </row>
    <row r="61" spans="1:11" ht="16.75" customHeight="1" x14ac:dyDescent="0.35">
      <c r="A61" s="31" t="s">
        <v>56</v>
      </c>
      <c r="B61" s="15"/>
      <c r="C61" s="16"/>
      <c r="D61" s="16"/>
      <c r="E61" s="17"/>
      <c r="F61" s="15"/>
      <c r="G61" s="16"/>
      <c r="H61" s="16"/>
      <c r="I61" s="16"/>
      <c r="J61" s="16"/>
      <c r="K61" s="17"/>
    </row>
    <row r="62" spans="1:11" ht="16.75" customHeight="1" x14ac:dyDescent="0.35">
      <c r="A62" s="31" t="s">
        <v>57</v>
      </c>
      <c r="B62" s="18">
        <f>SUM(B57:B61)</f>
        <v>0</v>
      </c>
      <c r="C62" s="19">
        <f t="shared" ref="C62:K62" si="28">SUM(C57:C61)</f>
        <v>0</v>
      </c>
      <c r="D62" s="19">
        <f t="shared" si="28"/>
        <v>0</v>
      </c>
      <c r="E62" s="20">
        <f t="shared" si="28"/>
        <v>0</v>
      </c>
      <c r="F62" s="18">
        <f t="shared" si="28"/>
        <v>0</v>
      </c>
      <c r="G62" s="19">
        <f t="shared" si="28"/>
        <v>0</v>
      </c>
      <c r="H62" s="19">
        <f t="shared" si="28"/>
        <v>0</v>
      </c>
      <c r="I62" s="19">
        <f t="shared" si="28"/>
        <v>0</v>
      </c>
      <c r="J62" s="19">
        <f t="shared" si="28"/>
        <v>0</v>
      </c>
      <c r="K62" s="20">
        <f t="shared" si="28"/>
        <v>0</v>
      </c>
    </row>
    <row r="63" spans="1:11" ht="16.75" customHeight="1" x14ac:dyDescent="0.35">
      <c r="A63" s="49" t="s">
        <v>58</v>
      </c>
      <c r="B63" s="51">
        <f t="shared" ref="B63:K63" si="29">B51+B56+B62</f>
        <v>-57408</v>
      </c>
      <c r="C63" s="52">
        <f t="shared" si="29"/>
        <v>-1228</v>
      </c>
      <c r="D63" s="52">
        <f t="shared" si="29"/>
        <v>-11982</v>
      </c>
      <c r="E63" s="53">
        <f t="shared" si="29"/>
        <v>-2663</v>
      </c>
      <c r="F63" s="51">
        <f t="shared" si="29"/>
        <v>-5000</v>
      </c>
      <c r="G63" s="52">
        <f t="shared" si="29"/>
        <v>-5000</v>
      </c>
      <c r="H63" s="52">
        <f t="shared" si="29"/>
        <v>-5000</v>
      </c>
      <c r="I63" s="52">
        <f t="shared" si="29"/>
        <v>-5000</v>
      </c>
      <c r="J63" s="52">
        <f t="shared" si="29"/>
        <v>-5000</v>
      </c>
      <c r="K63" s="53">
        <f t="shared" si="29"/>
        <v>-5000</v>
      </c>
    </row>
    <row r="64" spans="1:11" ht="16.75" customHeight="1" x14ac:dyDescent="0.35">
      <c r="A64" s="1"/>
      <c r="B64" s="19"/>
      <c r="C64" s="19"/>
      <c r="D64" s="19"/>
      <c r="E64" s="44"/>
      <c r="F64" s="45"/>
      <c r="G64" s="45"/>
      <c r="H64" s="45"/>
      <c r="I64" s="45"/>
      <c r="J64" s="45"/>
      <c r="K64" s="45"/>
    </row>
    <row r="65" spans="1:11" ht="16.75" customHeight="1" x14ac:dyDescent="0.35">
      <c r="A65" s="24" t="s">
        <v>59</v>
      </c>
      <c r="B65" s="70"/>
      <c r="C65" s="71"/>
      <c r="D65" s="71"/>
      <c r="E65" s="71"/>
      <c r="F65" s="71"/>
      <c r="G65" s="71"/>
      <c r="H65" s="71"/>
      <c r="I65" s="71"/>
      <c r="J65" s="71"/>
      <c r="K65" s="72"/>
    </row>
    <row r="66" spans="1:11" ht="16.75" customHeight="1" x14ac:dyDescent="0.35">
      <c r="A66" s="25" t="s">
        <v>60</v>
      </c>
      <c r="B66" s="59"/>
      <c r="C66" s="59"/>
      <c r="D66" s="59"/>
      <c r="E66" s="60"/>
      <c r="F66" s="59"/>
      <c r="G66" s="59"/>
      <c r="H66" s="59"/>
      <c r="I66" s="59"/>
      <c r="J66" s="59"/>
      <c r="K66" s="60"/>
    </row>
    <row r="67" spans="1:11" ht="16.75" customHeight="1" x14ac:dyDescent="0.35">
      <c r="A67" s="31" t="s">
        <v>61</v>
      </c>
      <c r="B67" s="33"/>
      <c r="C67" s="33"/>
      <c r="D67" s="33"/>
      <c r="E67" s="37"/>
      <c r="F67" s="33"/>
      <c r="G67" s="33"/>
      <c r="H67" s="33"/>
      <c r="I67" s="33"/>
      <c r="J67" s="33"/>
      <c r="K67" s="37"/>
    </row>
    <row r="68" spans="1:11" ht="16.75" customHeight="1" x14ac:dyDescent="0.35">
      <c r="A68" s="31" t="s">
        <v>62</v>
      </c>
      <c r="B68" s="33"/>
      <c r="C68" s="33"/>
      <c r="D68" s="33"/>
      <c r="E68" s="37"/>
      <c r="F68" s="33"/>
      <c r="G68" s="33"/>
      <c r="H68" s="33"/>
      <c r="I68" s="33"/>
      <c r="J68" s="33"/>
      <c r="K68" s="37"/>
    </row>
    <row r="69" spans="1:11" ht="16.75" customHeight="1" x14ac:dyDescent="0.35">
      <c r="A69" s="31" t="s">
        <v>63</v>
      </c>
      <c r="B69" s="33"/>
      <c r="C69" s="33"/>
      <c r="D69" s="33"/>
      <c r="E69" s="37"/>
      <c r="F69" s="33"/>
      <c r="G69" s="33"/>
      <c r="H69" s="33"/>
      <c r="I69" s="33"/>
      <c r="J69" s="33"/>
      <c r="K69" s="37"/>
    </row>
    <row r="70" spans="1:11" ht="16.75" customHeight="1" x14ac:dyDescent="0.35">
      <c r="A70" s="31" t="s">
        <v>64</v>
      </c>
      <c r="B70" s="33"/>
      <c r="C70" s="33"/>
      <c r="D70" s="33"/>
      <c r="E70" s="37"/>
      <c r="F70" s="33"/>
      <c r="G70" s="33"/>
      <c r="H70" s="33"/>
      <c r="I70" s="33"/>
      <c r="J70" s="33"/>
      <c r="K70" s="37"/>
    </row>
    <row r="71" spans="1:11" ht="16.75" customHeight="1" x14ac:dyDescent="0.35">
      <c r="A71" s="31" t="s">
        <v>65</v>
      </c>
      <c r="B71" s="19">
        <f>SUM(B66:B70)</f>
        <v>0</v>
      </c>
      <c r="C71" s="19">
        <f t="shared" ref="C71:K71" si="30">SUM(C66:C70)</f>
        <v>0</v>
      </c>
      <c r="D71" s="19">
        <f t="shared" si="30"/>
        <v>0</v>
      </c>
      <c r="E71" s="20">
        <f t="shared" si="30"/>
        <v>0</v>
      </c>
      <c r="F71" s="19">
        <f t="shared" si="30"/>
        <v>0</v>
      </c>
      <c r="G71" s="19">
        <f t="shared" si="30"/>
        <v>0</v>
      </c>
      <c r="H71" s="19">
        <f t="shared" si="30"/>
        <v>0</v>
      </c>
      <c r="I71" s="19">
        <f t="shared" si="30"/>
        <v>0</v>
      </c>
      <c r="J71" s="19">
        <f t="shared" si="30"/>
        <v>0</v>
      </c>
      <c r="K71" s="20">
        <f t="shared" si="30"/>
        <v>0</v>
      </c>
    </row>
    <row r="72" spans="1:11" ht="16.75" customHeight="1" x14ac:dyDescent="0.35">
      <c r="A72" s="31" t="s">
        <v>20</v>
      </c>
      <c r="B72" s="33">
        <v>30543</v>
      </c>
      <c r="C72" s="33">
        <v>6163</v>
      </c>
      <c r="D72" s="33">
        <v>1965</v>
      </c>
      <c r="E72" s="37">
        <v>2736</v>
      </c>
      <c r="F72" s="33">
        <v>3146.4</v>
      </c>
      <c r="G72" s="33">
        <v>4090.32</v>
      </c>
      <c r="H72" s="33">
        <v>5034.24</v>
      </c>
      <c r="I72" s="33">
        <v>5978.16</v>
      </c>
      <c r="J72" s="33">
        <v>6922.08</v>
      </c>
      <c r="K72" s="37">
        <v>7866</v>
      </c>
    </row>
    <row r="73" spans="1:11" ht="16.75" customHeight="1" x14ac:dyDescent="0.35">
      <c r="A73" s="31" t="s">
        <v>66</v>
      </c>
      <c r="B73" s="33"/>
      <c r="C73" s="33"/>
      <c r="D73" s="33"/>
      <c r="E73" s="37"/>
      <c r="F73" s="33"/>
      <c r="G73" s="33"/>
      <c r="H73" s="33"/>
      <c r="I73" s="33"/>
      <c r="J73" s="33"/>
      <c r="K73" s="37"/>
    </row>
    <row r="74" spans="1:11" ht="16.75" customHeight="1" x14ac:dyDescent="0.35">
      <c r="A74" s="31" t="s">
        <v>21</v>
      </c>
      <c r="B74" s="33">
        <v>25956</v>
      </c>
      <c r="C74" s="33">
        <v>13525</v>
      </c>
      <c r="D74" s="33">
        <v>15714</v>
      </c>
      <c r="E74" s="37">
        <v>11305</v>
      </c>
      <c r="F74" s="33">
        <v>12860</v>
      </c>
      <c r="G74" s="33">
        <v>31614.84</v>
      </c>
      <c r="H74" s="33">
        <v>50369.68</v>
      </c>
      <c r="I74" s="33">
        <v>69124.52</v>
      </c>
      <c r="J74" s="33">
        <v>87879.360000000001</v>
      </c>
      <c r="K74" s="37">
        <v>106634.2</v>
      </c>
    </row>
    <row r="75" spans="1:11" ht="16.75" customHeight="1" x14ac:dyDescent="0.35">
      <c r="A75" s="31" t="s">
        <v>67</v>
      </c>
      <c r="B75" s="33"/>
      <c r="C75" s="33"/>
      <c r="D75" s="33"/>
      <c r="E75" s="37"/>
      <c r="F75" s="33"/>
      <c r="G75" s="33"/>
      <c r="H75" s="33"/>
      <c r="I75" s="33"/>
      <c r="J75" s="33"/>
      <c r="K75" s="37"/>
    </row>
    <row r="76" spans="1:11" ht="16.75" customHeight="1" x14ac:dyDescent="0.35">
      <c r="A76" s="31" t="s">
        <v>14</v>
      </c>
      <c r="B76" s="33">
        <v>155632</v>
      </c>
      <c r="C76" s="33">
        <v>101534</v>
      </c>
      <c r="D76" s="33">
        <v>70873</v>
      </c>
      <c r="E76" s="37">
        <v>28539</v>
      </c>
      <c r="F76" s="33">
        <v>33851.752698622528</v>
      </c>
      <c r="G76" s="33">
        <v>67423.751633719221</v>
      </c>
      <c r="H76" s="33">
        <v>100995.750568816</v>
      </c>
      <c r="I76" s="33">
        <v>134567.74950391299</v>
      </c>
      <c r="J76" s="33">
        <v>168139.74843901</v>
      </c>
      <c r="K76" s="37">
        <v>201711.74737410599</v>
      </c>
    </row>
    <row r="77" spans="1:11" ht="16.75" customHeight="1" x14ac:dyDescent="0.35">
      <c r="A77" s="31" t="s">
        <v>68</v>
      </c>
      <c r="B77" s="19">
        <f>SUM(B72:B76)</f>
        <v>212131</v>
      </c>
      <c r="C77" s="19">
        <f t="shared" ref="C77:K77" si="31">SUM(C72:C76)</f>
        <v>121222</v>
      </c>
      <c r="D77" s="19">
        <f t="shared" si="31"/>
        <v>88552</v>
      </c>
      <c r="E77" s="20">
        <f t="shared" si="31"/>
        <v>42580</v>
      </c>
      <c r="F77" s="19">
        <f t="shared" si="31"/>
        <v>49858.152698622529</v>
      </c>
      <c r="G77" s="19">
        <f t="shared" si="31"/>
        <v>103128.91163371922</v>
      </c>
      <c r="H77" s="19">
        <f t="shared" si="31"/>
        <v>156399.67056881601</v>
      </c>
      <c r="I77" s="19">
        <f t="shared" si="31"/>
        <v>209670.42950391298</v>
      </c>
      <c r="J77" s="19">
        <f t="shared" si="31"/>
        <v>262941.18843901</v>
      </c>
      <c r="K77" s="20">
        <f t="shared" si="31"/>
        <v>316211.94737410598</v>
      </c>
    </row>
    <row r="78" spans="1:11" ht="16.75" customHeight="1" x14ac:dyDescent="0.35">
      <c r="A78" s="66" t="s">
        <v>69</v>
      </c>
      <c r="B78" s="58">
        <f t="shared" ref="B78:K78" si="32">B71+B77</f>
        <v>212131</v>
      </c>
      <c r="C78" s="58">
        <f t="shared" si="32"/>
        <v>121222</v>
      </c>
      <c r="D78" s="58">
        <f t="shared" si="32"/>
        <v>88552</v>
      </c>
      <c r="E78" s="61">
        <f t="shared" si="32"/>
        <v>42580</v>
      </c>
      <c r="F78" s="58">
        <f t="shared" si="32"/>
        <v>49858.152698622529</v>
      </c>
      <c r="G78" s="58">
        <f t="shared" si="32"/>
        <v>103128.91163371922</v>
      </c>
      <c r="H78" s="58">
        <f t="shared" si="32"/>
        <v>156399.67056881601</v>
      </c>
      <c r="I78" s="58">
        <f t="shared" si="32"/>
        <v>209670.42950391298</v>
      </c>
      <c r="J78" s="58">
        <f t="shared" si="32"/>
        <v>262941.18843901</v>
      </c>
      <c r="K78" s="61">
        <f t="shared" si="32"/>
        <v>316211.94737410598</v>
      </c>
    </row>
    <row r="79" spans="1:11" ht="16.75" customHeight="1" x14ac:dyDescent="0.35">
      <c r="A79" s="73"/>
      <c r="B79" s="74"/>
      <c r="C79" s="74"/>
      <c r="D79" s="74"/>
      <c r="E79" s="74"/>
      <c r="F79" s="74"/>
      <c r="G79" s="74"/>
      <c r="H79" s="74"/>
      <c r="I79" s="74"/>
      <c r="J79" s="74"/>
      <c r="K79" s="75"/>
    </row>
    <row r="80" spans="1:11" ht="16.75" customHeight="1" x14ac:dyDescent="0.35">
      <c r="A80" s="25" t="s">
        <v>70</v>
      </c>
      <c r="B80" s="59"/>
      <c r="C80" s="59"/>
      <c r="D80" s="59"/>
      <c r="E80" s="60"/>
      <c r="F80" s="59"/>
      <c r="G80" s="59"/>
      <c r="H80" s="59"/>
      <c r="I80" s="59"/>
      <c r="J80" s="59"/>
      <c r="K80" s="60"/>
    </row>
    <row r="81" spans="1:11" ht="16.75" customHeight="1" x14ac:dyDescent="0.35">
      <c r="A81" s="31" t="s">
        <v>71</v>
      </c>
      <c r="B81" s="33"/>
      <c r="C81" s="33"/>
      <c r="D81" s="33"/>
      <c r="E81" s="37"/>
      <c r="F81" s="33"/>
      <c r="G81" s="33"/>
      <c r="H81" s="33"/>
      <c r="I81" s="33"/>
      <c r="J81" s="33"/>
      <c r="K81" s="37"/>
    </row>
    <row r="82" spans="1:11" ht="16.75" customHeight="1" x14ac:dyDescent="0.35">
      <c r="A82" s="31" t="s">
        <v>72</v>
      </c>
      <c r="B82" s="33"/>
      <c r="C82" s="33"/>
      <c r="D82" s="33"/>
      <c r="E82" s="37"/>
      <c r="F82" s="33"/>
      <c r="G82" s="33"/>
      <c r="H82" s="33"/>
      <c r="I82" s="33"/>
      <c r="J82" s="33"/>
      <c r="K82" s="37"/>
    </row>
    <row r="83" spans="1:11" ht="16.75" customHeight="1" x14ac:dyDescent="0.35">
      <c r="A83" s="31" t="s">
        <v>73</v>
      </c>
      <c r="B83" s="19">
        <f>SUM(B80:B82)</f>
        <v>0</v>
      </c>
      <c r="C83" s="19">
        <f t="shared" ref="C83:K83" si="33">SUM(C80:C82)</f>
        <v>0</v>
      </c>
      <c r="D83" s="19">
        <f t="shared" si="33"/>
        <v>0</v>
      </c>
      <c r="E83" s="20">
        <f t="shared" si="33"/>
        <v>0</v>
      </c>
      <c r="F83" s="19">
        <f t="shared" si="33"/>
        <v>0</v>
      </c>
      <c r="G83" s="19">
        <f t="shared" si="33"/>
        <v>0</v>
      </c>
      <c r="H83" s="19">
        <f t="shared" si="33"/>
        <v>0</v>
      </c>
      <c r="I83" s="19">
        <f t="shared" si="33"/>
        <v>0</v>
      </c>
      <c r="J83" s="19">
        <f t="shared" si="33"/>
        <v>0</v>
      </c>
      <c r="K83" s="20">
        <f t="shared" si="33"/>
        <v>0</v>
      </c>
    </row>
    <row r="84" spans="1:11" ht="16.75" customHeight="1" x14ac:dyDescent="0.35">
      <c r="A84" s="31" t="s">
        <v>74</v>
      </c>
      <c r="B84" s="33"/>
      <c r="C84" s="33"/>
      <c r="D84" s="33"/>
      <c r="E84" s="37"/>
      <c r="F84" s="33"/>
      <c r="G84" s="33"/>
      <c r="H84" s="33"/>
      <c r="I84" s="33"/>
      <c r="J84" s="33"/>
      <c r="K84" s="37"/>
    </row>
    <row r="85" spans="1:11" ht="16.75" customHeight="1" x14ac:dyDescent="0.35">
      <c r="A85" s="31" t="s">
        <v>75</v>
      </c>
      <c r="B85" s="33"/>
      <c r="C85" s="33"/>
      <c r="D85" s="33"/>
      <c r="E85" s="37"/>
      <c r="F85" s="33"/>
      <c r="G85" s="33"/>
      <c r="H85" s="33"/>
      <c r="I85" s="33"/>
      <c r="J85" s="33"/>
      <c r="K85" s="37"/>
    </row>
    <row r="86" spans="1:11" ht="16.75" customHeight="1" x14ac:dyDescent="0.35">
      <c r="A86" s="31" t="s">
        <v>76</v>
      </c>
      <c r="B86" s="33"/>
      <c r="C86" s="33"/>
      <c r="D86" s="33"/>
      <c r="E86" s="37"/>
      <c r="F86" s="33"/>
      <c r="G86" s="33"/>
      <c r="H86" s="33"/>
      <c r="I86" s="33"/>
      <c r="J86" s="33"/>
      <c r="K86" s="37"/>
    </row>
    <row r="87" spans="1:11" ht="16.75" customHeight="1" x14ac:dyDescent="0.35">
      <c r="A87" s="31" t="s">
        <v>77</v>
      </c>
      <c r="B87" s="19">
        <f>SUM(B84:B86)</f>
        <v>0</v>
      </c>
      <c r="C87" s="19">
        <f t="shared" ref="C87:K87" si="34">SUM(C84:C86)</f>
        <v>0</v>
      </c>
      <c r="D87" s="19">
        <f t="shared" si="34"/>
        <v>0</v>
      </c>
      <c r="E87" s="20">
        <f t="shared" si="34"/>
        <v>0</v>
      </c>
      <c r="F87" s="19">
        <f t="shared" si="34"/>
        <v>0</v>
      </c>
      <c r="G87" s="19">
        <f t="shared" si="34"/>
        <v>0</v>
      </c>
      <c r="H87" s="19">
        <f t="shared" si="34"/>
        <v>0</v>
      </c>
      <c r="I87" s="19">
        <f t="shared" si="34"/>
        <v>0</v>
      </c>
      <c r="J87" s="19">
        <f t="shared" si="34"/>
        <v>0</v>
      </c>
      <c r="K87" s="20">
        <f t="shared" si="34"/>
        <v>0</v>
      </c>
    </row>
    <row r="88" spans="1:11" ht="16.75" customHeight="1" x14ac:dyDescent="0.35">
      <c r="A88" s="31" t="s">
        <v>78</v>
      </c>
      <c r="B88" s="33"/>
      <c r="C88" s="33"/>
      <c r="D88" s="33"/>
      <c r="E88" s="37"/>
      <c r="F88" s="33"/>
      <c r="G88" s="33"/>
      <c r="H88" s="33"/>
      <c r="I88" s="33"/>
      <c r="J88" s="33"/>
      <c r="K88" s="37"/>
    </row>
    <row r="89" spans="1:11" ht="16.75" customHeight="1" x14ac:dyDescent="0.35">
      <c r="A89" s="31" t="s">
        <v>22</v>
      </c>
      <c r="B89" s="33">
        <v>1263</v>
      </c>
      <c r="C89" s="33">
        <v>1264</v>
      </c>
      <c r="D89" s="33">
        <v>1265</v>
      </c>
      <c r="E89" s="37">
        <v>1266</v>
      </c>
      <c r="F89" s="33">
        <v>1267</v>
      </c>
      <c r="G89" s="33">
        <v>1268</v>
      </c>
      <c r="H89" s="33">
        <v>1269</v>
      </c>
      <c r="I89" s="33">
        <v>1270</v>
      </c>
      <c r="J89" s="33">
        <v>1271</v>
      </c>
      <c r="K89" s="37">
        <v>1272</v>
      </c>
    </row>
    <row r="90" spans="1:11" ht="16.75" customHeight="1" x14ac:dyDescent="0.35">
      <c r="A90" s="31" t="s">
        <v>79</v>
      </c>
      <c r="B90" s="33"/>
      <c r="C90" s="33"/>
      <c r="D90" s="33"/>
      <c r="E90" s="37"/>
      <c r="F90" s="33"/>
      <c r="G90" s="33"/>
      <c r="H90" s="33"/>
      <c r="I90" s="33"/>
      <c r="J90" s="33"/>
      <c r="K90" s="37"/>
    </row>
    <row r="91" spans="1:11" ht="16.75" customHeight="1" x14ac:dyDescent="0.35">
      <c r="A91" s="31" t="s">
        <v>80</v>
      </c>
      <c r="B91" s="33"/>
      <c r="C91" s="33"/>
      <c r="D91" s="33"/>
      <c r="E91" s="37"/>
      <c r="F91" s="33"/>
      <c r="G91" s="33"/>
      <c r="H91" s="33"/>
      <c r="I91" s="33"/>
      <c r="J91" s="33"/>
      <c r="K91" s="37"/>
    </row>
    <row r="92" spans="1:11" ht="16.75" customHeight="1" x14ac:dyDescent="0.35">
      <c r="A92" s="31" t="s">
        <v>81</v>
      </c>
      <c r="B92" s="19">
        <f>SUM(B88:B91)</f>
        <v>1263</v>
      </c>
      <c r="C92" s="19">
        <f t="shared" ref="C92:K92" si="35">SUM(C88:C91)</f>
        <v>1264</v>
      </c>
      <c r="D92" s="19">
        <f t="shared" si="35"/>
        <v>1265</v>
      </c>
      <c r="E92" s="20">
        <f t="shared" si="35"/>
        <v>1266</v>
      </c>
      <c r="F92" s="19">
        <f t="shared" si="35"/>
        <v>1267</v>
      </c>
      <c r="G92" s="19">
        <f t="shared" si="35"/>
        <v>1268</v>
      </c>
      <c r="H92" s="19">
        <f t="shared" si="35"/>
        <v>1269</v>
      </c>
      <c r="I92" s="19">
        <f t="shared" si="35"/>
        <v>1270</v>
      </c>
      <c r="J92" s="19">
        <f t="shared" si="35"/>
        <v>1271</v>
      </c>
      <c r="K92" s="20">
        <f t="shared" si="35"/>
        <v>1272</v>
      </c>
    </row>
    <row r="93" spans="1:11" ht="16.75" customHeight="1" x14ac:dyDescent="0.35">
      <c r="A93" s="31" t="s">
        <v>82</v>
      </c>
      <c r="B93" s="19">
        <f t="shared" ref="B93:K93" si="36">B87+B92</f>
        <v>1263</v>
      </c>
      <c r="C93" s="19">
        <f t="shared" si="36"/>
        <v>1264</v>
      </c>
      <c r="D93" s="19">
        <f t="shared" si="36"/>
        <v>1265</v>
      </c>
      <c r="E93" s="20">
        <f t="shared" si="36"/>
        <v>1266</v>
      </c>
      <c r="F93" s="19">
        <f t="shared" si="36"/>
        <v>1267</v>
      </c>
      <c r="G93" s="19">
        <f t="shared" si="36"/>
        <v>1268</v>
      </c>
      <c r="H93" s="19">
        <f t="shared" si="36"/>
        <v>1269</v>
      </c>
      <c r="I93" s="19">
        <f t="shared" si="36"/>
        <v>1270</v>
      </c>
      <c r="J93" s="19">
        <f t="shared" si="36"/>
        <v>1271</v>
      </c>
      <c r="K93" s="20">
        <f t="shared" si="36"/>
        <v>1272</v>
      </c>
    </row>
    <row r="94" spans="1:11" ht="16.75" customHeight="1" x14ac:dyDescent="0.35">
      <c r="A94" s="66" t="s">
        <v>83</v>
      </c>
      <c r="B94" s="58">
        <f t="shared" ref="B94:K94" si="37">B83+B93</f>
        <v>1263</v>
      </c>
      <c r="C94" s="58">
        <f t="shared" si="37"/>
        <v>1264</v>
      </c>
      <c r="D94" s="58">
        <f t="shared" si="37"/>
        <v>1265</v>
      </c>
      <c r="E94" s="61">
        <f t="shared" si="37"/>
        <v>1266</v>
      </c>
      <c r="F94" s="58">
        <f t="shared" si="37"/>
        <v>1267</v>
      </c>
      <c r="G94" s="58">
        <f t="shared" si="37"/>
        <v>1268</v>
      </c>
      <c r="H94" s="58">
        <f t="shared" si="37"/>
        <v>1269</v>
      </c>
      <c r="I94" s="58">
        <f t="shared" si="37"/>
        <v>1270</v>
      </c>
      <c r="J94" s="58">
        <f t="shared" si="37"/>
        <v>1271</v>
      </c>
      <c r="K94" s="61">
        <f t="shared" si="37"/>
        <v>1272</v>
      </c>
    </row>
    <row r="95" spans="1:11" ht="16.75" customHeight="1" x14ac:dyDescent="0.35">
      <c r="A95" s="73"/>
      <c r="B95" s="74"/>
      <c r="C95" s="74"/>
      <c r="D95" s="74"/>
      <c r="E95" s="74"/>
      <c r="F95" s="74"/>
      <c r="G95" s="74"/>
      <c r="H95" s="74"/>
      <c r="I95" s="74"/>
      <c r="J95" s="74"/>
      <c r="K95" s="75"/>
    </row>
    <row r="96" spans="1:11" ht="16.75" customHeight="1" x14ac:dyDescent="0.35">
      <c r="A96" s="66" t="s">
        <v>85</v>
      </c>
      <c r="B96" s="67">
        <f t="shared" ref="B96:K96" si="38">B78-B94</f>
        <v>210868</v>
      </c>
      <c r="C96" s="68">
        <f t="shared" si="38"/>
        <v>119958</v>
      </c>
      <c r="D96" s="68">
        <f t="shared" si="38"/>
        <v>87287</v>
      </c>
      <c r="E96" s="69">
        <f t="shared" si="38"/>
        <v>41314</v>
      </c>
      <c r="F96" s="67">
        <f t="shared" si="38"/>
        <v>48591.152698622529</v>
      </c>
      <c r="G96" s="68">
        <f t="shared" si="38"/>
        <v>101860.91163371922</v>
      </c>
      <c r="H96" s="68">
        <f t="shared" si="38"/>
        <v>155130.67056881601</v>
      </c>
      <c r="I96" s="68">
        <f t="shared" si="38"/>
        <v>208400.42950391298</v>
      </c>
      <c r="J96" s="68">
        <f t="shared" si="38"/>
        <v>261670.18843901</v>
      </c>
      <c r="K96" s="69">
        <f t="shared" si="38"/>
        <v>314939.94737410598</v>
      </c>
    </row>
    <row r="97" spans="1:11" ht="16.75" customHeight="1" x14ac:dyDescent="0.3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8" spans="1:11" ht="16.75" customHeight="1" x14ac:dyDescent="0.35">
      <c r="A98" s="24" t="s">
        <v>84</v>
      </c>
      <c r="B98" s="70"/>
      <c r="C98" s="71"/>
      <c r="D98" s="71"/>
      <c r="E98" s="71"/>
      <c r="F98" s="71"/>
      <c r="G98" s="71"/>
      <c r="H98" s="71"/>
      <c r="I98" s="71"/>
      <c r="J98" s="71"/>
      <c r="K98" s="72"/>
    </row>
    <row r="99" spans="1:11" ht="16.75" customHeight="1" x14ac:dyDescent="0.35">
      <c r="A99" s="25" t="s">
        <v>23</v>
      </c>
      <c r="B99" s="26">
        <f t="shared" ref="B99:K99" si="39">B72+B73+B74-B89</f>
        <v>55236</v>
      </c>
      <c r="C99" s="27">
        <f t="shared" si="39"/>
        <v>18424</v>
      </c>
      <c r="D99" s="27">
        <f t="shared" si="39"/>
        <v>16414</v>
      </c>
      <c r="E99" s="28">
        <f t="shared" si="39"/>
        <v>12775</v>
      </c>
      <c r="F99" s="27">
        <f t="shared" si="39"/>
        <v>14739.4</v>
      </c>
      <c r="G99" s="27">
        <f t="shared" si="39"/>
        <v>34437.160000000003</v>
      </c>
      <c r="H99" s="27">
        <f t="shared" si="39"/>
        <v>54134.92</v>
      </c>
      <c r="I99" s="27">
        <f t="shared" si="39"/>
        <v>73832.680000000008</v>
      </c>
      <c r="J99" s="27">
        <f t="shared" si="39"/>
        <v>93530.44</v>
      </c>
      <c r="K99" s="28">
        <f t="shared" si="39"/>
        <v>113228.2</v>
      </c>
    </row>
    <row r="100" spans="1:11" ht="16.75" customHeight="1" x14ac:dyDescent="0.35">
      <c r="A100" s="31" t="s">
        <v>24</v>
      </c>
      <c r="B100" s="18"/>
      <c r="C100" s="19">
        <f>C99-B99</f>
        <v>-36812</v>
      </c>
      <c r="D100" s="19">
        <f>D99-C99</f>
        <v>-2010</v>
      </c>
      <c r="E100" s="20">
        <f>E99-D99</f>
        <v>-3639</v>
      </c>
      <c r="F100" s="19">
        <f t="shared" ref="F100:K100" si="40">F99-E99</f>
        <v>1964.3999999999996</v>
      </c>
      <c r="G100" s="19">
        <f t="shared" si="40"/>
        <v>19697.760000000002</v>
      </c>
      <c r="H100" s="19">
        <f>H99-G99</f>
        <v>19697.759999999995</v>
      </c>
      <c r="I100" s="19">
        <f t="shared" si="40"/>
        <v>19697.760000000009</v>
      </c>
      <c r="J100" s="19">
        <f t="shared" si="40"/>
        <v>19697.759999999995</v>
      </c>
      <c r="K100" s="20">
        <f t="shared" si="40"/>
        <v>19697.759999999995</v>
      </c>
    </row>
    <row r="101" spans="1:11" ht="16.75" customHeight="1" x14ac:dyDescent="0.35">
      <c r="A101" s="31" t="s">
        <v>15</v>
      </c>
      <c r="B101" s="18">
        <v>90000</v>
      </c>
      <c r="C101" s="19">
        <v>120000</v>
      </c>
      <c r="D101" s="19">
        <v>120000</v>
      </c>
      <c r="E101" s="20">
        <v>105000</v>
      </c>
      <c r="F101" s="19">
        <v>105000</v>
      </c>
      <c r="G101" s="19">
        <v>45000</v>
      </c>
      <c r="H101" s="19">
        <v>-15000</v>
      </c>
      <c r="I101" s="19">
        <v>-75000</v>
      </c>
      <c r="J101" s="19">
        <v>-135000</v>
      </c>
      <c r="K101" s="20">
        <v>-195000</v>
      </c>
    </row>
    <row r="102" spans="1:11" ht="16.75" customHeight="1" x14ac:dyDescent="0.35">
      <c r="A102" s="31" t="s">
        <v>16</v>
      </c>
      <c r="B102" s="18">
        <f t="shared" ref="B102:K102" si="41">B101-B76</f>
        <v>-65632</v>
      </c>
      <c r="C102" s="19">
        <f t="shared" si="41"/>
        <v>18466</v>
      </c>
      <c r="D102" s="19">
        <f t="shared" si="41"/>
        <v>49127</v>
      </c>
      <c r="E102" s="20">
        <f t="shared" si="41"/>
        <v>76461</v>
      </c>
      <c r="F102" s="19">
        <f t="shared" si="41"/>
        <v>71148.247301377472</v>
      </c>
      <c r="G102" s="19">
        <f t="shared" si="41"/>
        <v>-22423.751633719221</v>
      </c>
      <c r="H102" s="19">
        <f t="shared" si="41"/>
        <v>-115995.750568816</v>
      </c>
      <c r="I102" s="19">
        <f t="shared" si="41"/>
        <v>-209567.74950391299</v>
      </c>
      <c r="J102" s="19">
        <f t="shared" si="41"/>
        <v>-303139.74843901</v>
      </c>
      <c r="K102" s="20">
        <f t="shared" si="41"/>
        <v>-396711.74737410597</v>
      </c>
    </row>
    <row r="103" spans="1:11" ht="16.75" customHeight="1" x14ac:dyDescent="0.35">
      <c r="A103" s="31" t="s">
        <v>17</v>
      </c>
      <c r="B103" s="62">
        <f t="shared" ref="B103:K103" si="42">B101/B35</f>
        <v>-3.4251788704521235</v>
      </c>
      <c r="C103" s="46">
        <f t="shared" si="42"/>
        <v>-4.2032995901782897</v>
      </c>
      <c r="D103" s="46">
        <f t="shared" si="42"/>
        <v>-4.7090217007416708</v>
      </c>
      <c r="E103" s="47">
        <f t="shared" si="42"/>
        <v>12.344227604044205</v>
      </c>
      <c r="F103" s="46">
        <f t="shared" si="42"/>
        <v>8.1014080247146953</v>
      </c>
      <c r="G103" s="46">
        <f t="shared" si="42"/>
        <v>3.1267675390837066</v>
      </c>
      <c r="H103" s="46">
        <f t="shared" si="42"/>
        <v>-0.94798653412474931</v>
      </c>
      <c r="I103" s="46">
        <f t="shared" si="42"/>
        <v>-4.3467779837021983</v>
      </c>
      <c r="J103" s="46">
        <f t="shared" si="42"/>
        <v>-7.2249272952470429</v>
      </c>
      <c r="K103" s="47">
        <f t="shared" si="42"/>
        <v>-9.6935549526953686</v>
      </c>
    </row>
    <row r="104" spans="1:11" ht="16.75" customHeight="1" x14ac:dyDescent="0.35">
      <c r="A104" s="31" t="s">
        <v>18</v>
      </c>
      <c r="B104" s="62">
        <f t="shared" ref="B104:K104" si="43">B102/B35</f>
        <v>2.4977926625057085</v>
      </c>
      <c r="C104" s="46">
        <f t="shared" si="43"/>
        <v>-0.64681775193526914</v>
      </c>
      <c r="D104" s="46">
        <f t="shared" si="43"/>
        <v>-1.9278342424361339</v>
      </c>
      <c r="E104" s="47">
        <f t="shared" si="43"/>
        <v>8.9890665412649895</v>
      </c>
      <c r="F104" s="46">
        <f t="shared" si="43"/>
        <v>5.4895331583977631</v>
      </c>
      <c r="G104" s="46">
        <f t="shared" si="43"/>
        <v>-1.5580857491730777</v>
      </c>
      <c r="H104" s="46">
        <f t="shared" si="43"/>
        <v>-7.330827303662053</v>
      </c>
      <c r="I104" s="46">
        <f t="shared" si="43"/>
        <v>-12.145926395168349</v>
      </c>
      <c r="J104" s="46">
        <f t="shared" si="43"/>
        <v>-16.223426983491301</v>
      </c>
      <c r="K104" s="47">
        <f t="shared" si="43"/>
        <v>-19.720754479747175</v>
      </c>
    </row>
    <row r="105" spans="1:11" ht="16.75" customHeight="1" x14ac:dyDescent="0.35">
      <c r="A105" s="49" t="s">
        <v>19</v>
      </c>
      <c r="B105" s="63">
        <f>B37/B31</f>
        <v>-23.184000000000001</v>
      </c>
      <c r="C105" s="64">
        <f t="shared" ref="C105:K105" si="44">C37/C31</f>
        <v>-25.04</v>
      </c>
      <c r="D105" s="64">
        <f t="shared" si="44"/>
        <v>-25.732666666666667</v>
      </c>
      <c r="E105" s="65">
        <f t="shared" si="44"/>
        <v>-26.062666666666665</v>
      </c>
      <c r="F105" s="64">
        <f t="shared" si="44"/>
        <v>-24.426193333333334</v>
      </c>
      <c r="G105" s="64">
        <f t="shared" si="44"/>
        <v>-24.138760143926536</v>
      </c>
      <c r="H105" s="64">
        <f t="shared" si="44"/>
        <v>-23.851326954519735</v>
      </c>
      <c r="I105" s="64">
        <f t="shared" si="44"/>
        <v>-23.563893765112937</v>
      </c>
      <c r="J105" s="64">
        <f t="shared" si="44"/>
        <v>-23.276460575706142</v>
      </c>
      <c r="K105" s="65">
        <f t="shared" si="44"/>
        <v>-22.989027386299341</v>
      </c>
    </row>
  </sheetData>
  <mergeCells count="16">
    <mergeCell ref="B6:E6"/>
    <mergeCell ref="F6:K6"/>
    <mergeCell ref="A6:A7"/>
    <mergeCell ref="A2:K3"/>
    <mergeCell ref="A4:D4"/>
    <mergeCell ref="E4:K4"/>
    <mergeCell ref="B8:K8"/>
    <mergeCell ref="B22:K22"/>
    <mergeCell ref="A21:K21"/>
    <mergeCell ref="B43:K43"/>
    <mergeCell ref="A42:K42"/>
    <mergeCell ref="B65:K65"/>
    <mergeCell ref="A95:K95"/>
    <mergeCell ref="A79:K79"/>
    <mergeCell ref="B98:K98"/>
    <mergeCell ref="A97:K97"/>
  </mergeCells>
  <pageMargins left="0.25" right="0.25" top="0.75" bottom="0.75" header="0.3" footer="0.3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фин.модели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Тараторин</dc:creator>
  <cp:lastModifiedBy>Ушакова Диана Олеговна</cp:lastModifiedBy>
  <cp:lastPrinted>2015-11-16T13:31:31Z</cp:lastPrinted>
  <dcterms:created xsi:type="dcterms:W3CDTF">2015-11-15T15:47:06Z</dcterms:created>
  <dcterms:modified xsi:type="dcterms:W3CDTF">2025-02-26T20:04:21Z</dcterms:modified>
</cp:coreProperties>
</file>